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17256" windowHeight="6084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1" l="1"/>
  <c r="I83" i="1"/>
  <c r="I70" i="1"/>
  <c r="I72" i="1" s="1"/>
  <c r="I57" i="1"/>
  <c r="I59" i="1" s="1"/>
  <c r="I47" i="1"/>
  <c r="I45" i="1"/>
  <c r="I46" i="1" s="1"/>
  <c r="I48" i="1" s="1"/>
  <c r="I49" i="1" s="1"/>
  <c r="I31" i="1"/>
  <c r="I34" i="1" s="1"/>
  <c r="I33" i="1" l="1"/>
  <c r="I84" i="1" l="1"/>
  <c r="I71" i="1"/>
  <c r="I58" i="1"/>
  <c r="I60" i="1" l="1"/>
  <c r="I61" i="1" s="1"/>
  <c r="I62" i="1" s="1"/>
  <c r="I63" i="1" s="1"/>
  <c r="I64" i="1" s="1"/>
  <c r="I73" i="1"/>
  <c r="I86" i="1"/>
  <c r="I87" i="1" s="1"/>
  <c r="I88" i="1" s="1"/>
  <c r="I89" i="1" s="1"/>
  <c r="I90" i="1" s="1"/>
  <c r="I35" i="1"/>
  <c r="I37" i="1" s="1"/>
  <c r="I13" i="1"/>
  <c r="I74" i="1" l="1"/>
  <c r="I75" i="1" s="1"/>
  <c r="I76" i="1" s="1"/>
  <c r="I77" i="1" s="1"/>
  <c r="I50" i="1"/>
  <c r="I51" i="1" s="1"/>
  <c r="I15" i="1"/>
  <c r="I16" i="1"/>
  <c r="I38" i="1"/>
  <c r="I39" i="1" s="1"/>
  <c r="I40" i="1" s="1"/>
  <c r="I18" i="1" l="1"/>
  <c r="I19" i="1" s="1"/>
  <c r="I20" i="1" s="1"/>
  <c r="I21" i="1" s="1"/>
  <c r="I92" i="1" s="1"/>
  <c r="I96" i="1" s="1"/>
  <c r="I94" i="1" l="1"/>
</calcChain>
</file>

<file path=xl/sharedStrings.xml><?xml version="1.0" encoding="utf-8"?>
<sst xmlns="http://schemas.openxmlformats.org/spreadsheetml/2006/main" count="179" uniqueCount="68">
  <si>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</si>
  <si>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</si>
  <si>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</si>
  <si>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</si>
  <si>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</si>
  <si>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</si>
  <si>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</si>
  <si>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</si>
  <si>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</si>
  <si>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</si>
  <si>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</si>
  <si>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</si>
  <si>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</si>
  <si>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</si>
  <si>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</si>
  <si>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</si>
  <si>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</si>
  <si>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1 кв. 2015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</si>
  <si>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</si>
  <si>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</si>
  <si>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</si>
  <si>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</si>
  <si>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</si>
  <si>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</si>
  <si>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</si>
  <si>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</si>
  <si>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п. 10</t>
  </si>
  <si>
    <t xml:space="preserve">Покрытия или крыша  </t>
  </si>
  <si>
    <t xml:space="preserve">Кровля </t>
  </si>
  <si>
    <t>Стоимость обследовательских работ (раздел № 2)</t>
  </si>
  <si>
    <t>Раздел № 3. Расчет стоимости проектных работ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</si>
  <si>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</si>
  <si>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(а+в*V)</t>
  </si>
  <si>
    <t>Таблица №12     п.6</t>
  </si>
  <si>
    <t>Стоимость проектных работ (раздел № 3)</t>
  </si>
  <si>
    <t>Раздел № 4.</t>
  </si>
  <si>
    <t xml:space="preserve"> Расчет  стоимости  ПОКР</t>
  </si>
  <si>
    <t>Процент от базовой цены (Ремонт, усиление, частичная замена конструкций крыши)</t>
  </si>
  <si>
    <t>Таблица №12     п.18</t>
  </si>
  <si>
    <t>Стоимость ПОКР (раздел № 4)</t>
  </si>
  <si>
    <t>Раздел № 5.  Расчет  стоимости  "Сметная документация"</t>
  </si>
  <si>
    <t>Таблица №12     п.7</t>
  </si>
  <si>
    <t>Таблица №12     п.19</t>
  </si>
  <si>
    <t>Процент от базовой цены (Ремонт (замена)кровли и ограждающих конструкций)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</si>
  <si>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</si>
  <si>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</si>
  <si>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</si>
  <si>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</si>
  <si>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</si>
  <si>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</si>
  <si>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</si>
  <si>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</si>
  <si>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</si>
  <si>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</si>
  <si>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п. 12</t>
  </si>
  <si>
    <t>Крыша</t>
  </si>
  <si>
    <t>Процент от базовой цены (Ремонт фасада)</t>
  </si>
  <si>
    <t>Таблица №12     п.8</t>
  </si>
  <si>
    <t>Итого</t>
  </si>
  <si>
    <t>итого</t>
  </si>
  <si>
    <t>Расчёт начальной (максимальной) цены на разработку  проектной документации на капитальный ремонт крыши и фасада МКД № 1 по ул. Бондарной в городе Мурманске</t>
  </si>
  <si>
    <t xml:space="preserve">п. 2 </t>
  </si>
  <si>
    <t>Стены, перегородки, перемычки, окна, двери, ворота</t>
  </si>
  <si>
    <t>п. 9</t>
  </si>
  <si>
    <t>Таблица № 1 п.1.6</t>
  </si>
  <si>
    <t>(450+0.006*40500)*1000;  V=40500м³</t>
  </si>
  <si>
    <t>Процент от базовой цены (сметная документация)</t>
  </si>
  <si>
    <t>Процент от базовой цены (проект организации капитального ремонта)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</si>
</sst>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6"/>
  <sheetViews>
    <sheetView tabSelected="1" topLeftCell="A83" workbookViewId="0">
      <selection activeCell="C46" sqref="C46:F46"/>
    </sheetView>
  </sheetViews>
  <sheetFormatPr defaultRowHeight="14.4" x14ac:dyDescent="0.3"/>
  <cols>
    <col min="1" max="1" width="2.109375" customWidth="1"/>
    <col min="2" max="2" width="13.21875" customWidth="1"/>
    <col min="6" max="6" width="10.21875" customWidth="1"/>
    <col min="7" max="7" width="9.6640625" customWidth="1"/>
    <col min="8" max="8" width="5.88671875" customWidth="1"/>
    <col min="9" max="9" width="12.21875" style="7" customWidth="1"/>
    <col min="10" max="10" width="11" customWidth="1"/>
  </cols>
  <sheetData>
    <row r="2" spans="2:10" x14ac:dyDescent="0.3">
      <c r="B2" s="33" t="s">
        <v>60</v>
      </c>
      <c r="C2" s="33"/>
      <c r="D2" s="33"/>
      <c r="E2" s="33"/>
      <c r="F2" s="33"/>
      <c r="G2" s="33"/>
      <c r="H2" s="33"/>
      <c r="I2" s="33"/>
      <c r="J2" s="33"/>
    </row>
    <row r="3" spans="2:10" ht="29.4" customHeight="1" x14ac:dyDescent="0.3">
      <c r="B3" s="33"/>
      <c r="C3" s="33"/>
      <c r="D3" s="33"/>
      <c r="E3" s="33"/>
      <c r="F3" s="33"/>
      <c r="G3" s="33"/>
      <c r="H3" s="33"/>
      <c r="I3" s="33"/>
      <c r="J3" s="33"/>
    </row>
    <row r="5" spans="2:10" x14ac:dyDescent="0.3">
      <c r="B5" s="26" t="s">
        <v>0</v>
      </c>
      <c r="C5" s="26"/>
      <c r="D5" s="26"/>
      <c r="E5" s="26"/>
      <c r="F5" s="26"/>
      <c r="G5" s="26"/>
    </row>
    <row r="6" spans="2:10" x14ac:dyDescent="0.3">
      <c r="B6" s="6"/>
      <c r="C6" s="6"/>
      <c r="D6" s="6"/>
      <c r="E6" s="6"/>
      <c r="F6" s="6"/>
      <c r="G6" s="6"/>
    </row>
    <row r="7" spans="2:10" s="8" customFormat="1" ht="18.600000000000001" customHeight="1" x14ac:dyDescent="0.3">
      <c r="C7" s="8" t="s">
        <v>51</v>
      </c>
      <c r="G7" s="9">
        <v>40500</v>
      </c>
      <c r="H7" s="8" t="s">
        <v>14</v>
      </c>
      <c r="I7" s="9"/>
    </row>
    <row r="8" spans="2:10" ht="38.4" customHeight="1" x14ac:dyDescent="0.3">
      <c r="B8" s="27" t="s">
        <v>1</v>
      </c>
      <c r="C8" s="27"/>
      <c r="D8" s="27"/>
      <c r="E8" s="27"/>
      <c r="F8" s="27"/>
      <c r="G8" s="27"/>
      <c r="H8" s="27"/>
      <c r="I8" s="27"/>
    </row>
    <row r="9" spans="2:10" ht="28.8" x14ac:dyDescent="0.3">
      <c r="B9" s="2" t="s">
        <v>2</v>
      </c>
      <c r="C9" s="28" t="s">
        <v>3</v>
      </c>
      <c r="D9" s="28"/>
      <c r="E9" s="28"/>
      <c r="F9" s="28"/>
      <c r="H9" s="10"/>
      <c r="I9" s="12">
        <v>2</v>
      </c>
    </row>
    <row r="10" spans="2:10" ht="28.8" x14ac:dyDescent="0.3">
      <c r="B10" s="2" t="s">
        <v>4</v>
      </c>
      <c r="C10" s="28" t="s">
        <v>5</v>
      </c>
      <c r="D10" s="28"/>
      <c r="E10" s="28"/>
      <c r="F10" s="28"/>
      <c r="H10" s="10"/>
      <c r="I10" s="12">
        <v>2</v>
      </c>
    </row>
    <row r="11" spans="2:10" ht="29.4" customHeight="1" x14ac:dyDescent="0.3">
      <c r="B11" s="4" t="s">
        <v>6</v>
      </c>
      <c r="C11" s="30" t="s">
        <v>7</v>
      </c>
      <c r="D11" s="30"/>
      <c r="E11" s="30"/>
      <c r="F11" s="30"/>
      <c r="G11" s="30"/>
      <c r="H11" s="10"/>
      <c r="I11" s="11">
        <v>147.19999999999999</v>
      </c>
      <c r="J11" s="3" t="s">
        <v>8</v>
      </c>
    </row>
    <row r="12" spans="2:10" x14ac:dyDescent="0.3">
      <c r="B12" s="31" t="s">
        <v>9</v>
      </c>
      <c r="C12" s="31"/>
      <c r="D12" s="31"/>
      <c r="E12" s="31"/>
      <c r="F12" s="31"/>
    </row>
    <row r="13" spans="2:10" x14ac:dyDescent="0.3">
      <c r="B13" s="32" t="s">
        <v>10</v>
      </c>
      <c r="C13" s="32"/>
      <c r="D13" s="32"/>
      <c r="E13" s="32"/>
      <c r="F13" s="32"/>
      <c r="G13" s="32"/>
      <c r="H13" s="11"/>
      <c r="I13" s="11">
        <f>G7*I11/100</f>
        <v>59616</v>
      </c>
      <c r="J13" t="s">
        <v>15</v>
      </c>
    </row>
    <row r="14" spans="2:10" ht="17.399999999999999" customHeight="1" x14ac:dyDescent="0.3">
      <c r="B14" t="s">
        <v>12</v>
      </c>
      <c r="C14" s="28" t="s">
        <v>11</v>
      </c>
      <c r="D14" s="28"/>
      <c r="E14" s="28"/>
      <c r="F14" s="28"/>
      <c r="G14" s="28"/>
      <c r="H14" s="7"/>
    </row>
    <row r="15" spans="2:10" ht="16.2" customHeight="1" x14ac:dyDescent="0.3">
      <c r="B15" t="s">
        <v>54</v>
      </c>
      <c r="C15" s="5" t="s">
        <v>55</v>
      </c>
      <c r="D15" s="5"/>
      <c r="E15" s="5"/>
      <c r="F15" s="5"/>
      <c r="G15" s="5">
        <v>10.59</v>
      </c>
      <c r="H15" s="12" t="s">
        <v>13</v>
      </c>
      <c r="I15" s="12">
        <f>I13*G15/100</f>
        <v>6313.33</v>
      </c>
      <c r="J15" t="s">
        <v>21</v>
      </c>
    </row>
    <row r="16" spans="2:10" ht="16.2" customHeight="1" x14ac:dyDescent="0.3">
      <c r="B16" t="s">
        <v>53</v>
      </c>
      <c r="C16" s="5" t="s">
        <v>52</v>
      </c>
      <c r="D16" s="5"/>
      <c r="E16" s="5"/>
      <c r="F16" s="5"/>
      <c r="G16" s="5">
        <v>17.88</v>
      </c>
      <c r="H16" s="12" t="s">
        <v>13</v>
      </c>
      <c r="I16" s="12">
        <f>I13*G16/100</f>
        <v>10659.34</v>
      </c>
      <c r="J16" t="s">
        <v>21</v>
      </c>
    </row>
    <row r="17" spans="2:10" ht="11.4" customHeight="1" x14ac:dyDescent="0.3">
      <c r="H17" s="7"/>
    </row>
    <row r="18" spans="2:10" ht="17.399999999999999" customHeight="1" x14ac:dyDescent="0.3">
      <c r="C18" t="s">
        <v>16</v>
      </c>
      <c r="H18" s="7"/>
      <c r="I18" s="7">
        <f>SUM(I15:I17)</f>
        <v>16972.669999999998</v>
      </c>
      <c r="J18" t="s">
        <v>21</v>
      </c>
    </row>
    <row r="19" spans="2:10" ht="19.2" customHeight="1" x14ac:dyDescent="0.3">
      <c r="B19" t="s">
        <v>17</v>
      </c>
      <c r="C19" s="28" t="s">
        <v>18</v>
      </c>
      <c r="D19" s="28"/>
      <c r="E19" s="28"/>
      <c r="F19" s="28"/>
      <c r="G19">
        <v>3.79</v>
      </c>
      <c r="H19" s="7"/>
      <c r="I19" s="7">
        <f>I18*G19</f>
        <v>64326.42</v>
      </c>
      <c r="J19" t="s">
        <v>21</v>
      </c>
    </row>
    <row r="20" spans="2:10" ht="19.2" customHeight="1" x14ac:dyDescent="0.3">
      <c r="C20" s="28" t="s">
        <v>19</v>
      </c>
      <c r="D20" s="28"/>
      <c r="E20" s="28"/>
      <c r="F20" s="28"/>
      <c r="G20">
        <v>2.2000000000000002</v>
      </c>
      <c r="H20" s="7"/>
      <c r="I20" s="7">
        <f>I19*G20</f>
        <v>141518.12</v>
      </c>
      <c r="J20" t="s">
        <v>21</v>
      </c>
    </row>
    <row r="21" spans="2:10" ht="19.2" customHeight="1" x14ac:dyDescent="0.3">
      <c r="B21" s="31" t="s">
        <v>20</v>
      </c>
      <c r="C21" s="31"/>
      <c r="D21" s="31"/>
      <c r="E21" s="31"/>
      <c r="F21" s="31"/>
      <c r="H21" s="7"/>
      <c r="I21" s="14">
        <f>I20</f>
        <v>141518</v>
      </c>
      <c r="J21" t="s">
        <v>21</v>
      </c>
    </row>
    <row r="22" spans="2:10" ht="19.2" customHeight="1" x14ac:dyDescent="0.3">
      <c r="H22" s="7"/>
    </row>
    <row r="23" spans="2:10" x14ac:dyDescent="0.3">
      <c r="B23" s="31" t="s">
        <v>22</v>
      </c>
      <c r="C23" s="31"/>
      <c r="D23" s="31"/>
      <c r="E23" s="31"/>
      <c r="F23" s="31"/>
      <c r="G23" s="31"/>
      <c r="H23" s="7"/>
    </row>
    <row r="24" spans="2:10" x14ac:dyDescent="0.3">
      <c r="H24" s="7"/>
    </row>
    <row r="25" spans="2:10" ht="32.4" customHeight="1" x14ac:dyDescent="0.3">
      <c r="B25" s="29" t="s">
        <v>1</v>
      </c>
      <c r="C25" s="29"/>
      <c r="D25" s="29"/>
      <c r="E25" s="29"/>
      <c r="F25" s="29"/>
      <c r="G25" s="29"/>
      <c r="H25" s="29"/>
      <c r="I25" s="29"/>
    </row>
    <row r="26" spans="2:10" x14ac:dyDescent="0.3">
      <c r="H26" s="7"/>
    </row>
    <row r="27" spans="2:10" ht="28.8" x14ac:dyDescent="0.3">
      <c r="B27" s="2" t="s">
        <v>2</v>
      </c>
      <c r="C27" s="28" t="s">
        <v>3</v>
      </c>
      <c r="D27" s="28"/>
      <c r="E27" s="28"/>
      <c r="F27" s="28"/>
      <c r="H27" s="10"/>
      <c r="I27" s="12">
        <v>2</v>
      </c>
    </row>
    <row r="28" spans="2:10" ht="28.8" x14ac:dyDescent="0.3">
      <c r="B28" s="2" t="s">
        <v>23</v>
      </c>
      <c r="C28" s="28" t="s">
        <v>5</v>
      </c>
      <c r="D28" s="28"/>
      <c r="E28" s="28"/>
      <c r="F28" s="28"/>
      <c r="H28" s="10"/>
      <c r="I28" s="12">
        <v>2</v>
      </c>
    </row>
    <row r="29" spans="2:10" ht="29.4" customHeight="1" x14ac:dyDescent="0.3">
      <c r="B29" s="4" t="s">
        <v>6</v>
      </c>
      <c r="C29" s="30" t="s">
        <v>7</v>
      </c>
      <c r="D29" s="30"/>
      <c r="E29" s="30"/>
      <c r="F29" s="30"/>
      <c r="G29" s="30"/>
      <c r="H29" s="10"/>
      <c r="I29" s="11">
        <v>193.1</v>
      </c>
      <c r="J29" s="3" t="s">
        <v>8</v>
      </c>
    </row>
    <row r="30" spans="2:10" x14ac:dyDescent="0.3">
      <c r="B30" s="21" t="s">
        <v>24</v>
      </c>
    </row>
    <row r="31" spans="2:10" x14ac:dyDescent="0.3">
      <c r="B31" s="32" t="s">
        <v>10</v>
      </c>
      <c r="C31" s="32"/>
      <c r="D31" s="32"/>
      <c r="E31" s="32"/>
      <c r="F31" s="32"/>
      <c r="G31" s="32"/>
      <c r="I31" s="7">
        <f>G7*I29/100</f>
        <v>78205.5</v>
      </c>
      <c r="J31" t="s">
        <v>21</v>
      </c>
    </row>
    <row r="32" spans="2:10" x14ac:dyDescent="0.3">
      <c r="B32" t="s">
        <v>25</v>
      </c>
      <c r="C32" s="15" t="s">
        <v>11</v>
      </c>
    </row>
    <row r="33" spans="2:10" ht="30.6" customHeight="1" x14ac:dyDescent="0.3">
      <c r="B33" s="39" t="s">
        <v>61</v>
      </c>
      <c r="C33" s="34" t="s">
        <v>62</v>
      </c>
      <c r="D33" s="34"/>
      <c r="E33" s="34"/>
      <c r="F33" s="34"/>
      <c r="G33" s="19">
        <v>32.590000000000003</v>
      </c>
      <c r="H33" t="s">
        <v>13</v>
      </c>
      <c r="I33" s="7">
        <f>I31*G33/100</f>
        <v>25487.17</v>
      </c>
      <c r="J33" t="s">
        <v>21</v>
      </c>
    </row>
    <row r="34" spans="2:10" ht="18.600000000000001" customHeight="1" x14ac:dyDescent="0.3">
      <c r="B34" s="16" t="s">
        <v>63</v>
      </c>
      <c r="C34" s="34" t="s">
        <v>27</v>
      </c>
      <c r="D34" s="34"/>
      <c r="E34" s="34"/>
      <c r="F34" s="17"/>
      <c r="G34" s="17">
        <v>17.2</v>
      </c>
      <c r="H34" t="s">
        <v>13</v>
      </c>
      <c r="I34" s="7">
        <f>I31*G34/100</f>
        <v>13451.35</v>
      </c>
      <c r="J34" t="s">
        <v>21</v>
      </c>
    </row>
    <row r="35" spans="2:10" ht="18.600000000000001" customHeight="1" x14ac:dyDescent="0.3">
      <c r="B35" s="18" t="s">
        <v>26</v>
      </c>
      <c r="C35" s="17" t="s">
        <v>28</v>
      </c>
      <c r="G35">
        <v>3.4</v>
      </c>
      <c r="H35" t="s">
        <v>13</v>
      </c>
      <c r="I35" s="7">
        <f>I31*G35/100</f>
        <v>2658.99</v>
      </c>
      <c r="J35" t="s">
        <v>21</v>
      </c>
    </row>
    <row r="36" spans="2:10" ht="9" customHeight="1" x14ac:dyDescent="0.3"/>
    <row r="37" spans="2:10" ht="17.399999999999999" customHeight="1" x14ac:dyDescent="0.3">
      <c r="C37" t="s">
        <v>16</v>
      </c>
      <c r="H37" s="7"/>
      <c r="I37" s="7">
        <f>SUM(I33:I36)</f>
        <v>41597.51</v>
      </c>
      <c r="J37" t="s">
        <v>21</v>
      </c>
    </row>
    <row r="38" spans="2:10" ht="19.2" customHeight="1" x14ac:dyDescent="0.3">
      <c r="B38" t="s">
        <v>17</v>
      </c>
      <c r="C38" s="28" t="s">
        <v>18</v>
      </c>
      <c r="D38" s="28"/>
      <c r="E38" s="28"/>
      <c r="F38" s="28"/>
      <c r="G38">
        <v>3.79</v>
      </c>
      <c r="H38" s="7"/>
      <c r="I38" s="7">
        <f>I37*G38</f>
        <v>157654.56</v>
      </c>
      <c r="J38" t="s">
        <v>21</v>
      </c>
    </row>
    <row r="39" spans="2:10" ht="19.2" customHeight="1" x14ac:dyDescent="0.3">
      <c r="C39" s="28" t="s">
        <v>19</v>
      </c>
      <c r="D39" s="28"/>
      <c r="E39" s="28"/>
      <c r="F39" s="28"/>
      <c r="G39">
        <v>2.2000000000000002</v>
      </c>
      <c r="H39" s="7"/>
      <c r="I39" s="7">
        <f>I38*G39</f>
        <v>346840.03</v>
      </c>
      <c r="J39" t="s">
        <v>21</v>
      </c>
    </row>
    <row r="40" spans="2:10" ht="19.2" customHeight="1" x14ac:dyDescent="0.3">
      <c r="B40" s="31" t="s">
        <v>29</v>
      </c>
      <c r="C40" s="31"/>
      <c r="D40" s="31"/>
      <c r="E40" s="31"/>
      <c r="F40" s="31"/>
      <c r="H40" s="7"/>
      <c r="I40" s="14">
        <f>I39</f>
        <v>346840</v>
      </c>
      <c r="J40" t="s">
        <v>21</v>
      </c>
    </row>
    <row r="42" spans="2:10" x14ac:dyDescent="0.3">
      <c r="B42" s="31" t="s">
        <v>30</v>
      </c>
      <c r="C42" s="31"/>
      <c r="D42" s="31"/>
      <c r="E42" s="31"/>
      <c r="F42" s="31"/>
      <c r="G42" s="31"/>
      <c r="H42" s="7"/>
    </row>
    <row r="44" spans="2:10" ht="63" customHeight="1" x14ac:dyDescent="0.3">
      <c r="B44" s="29" t="s">
        <v>31</v>
      </c>
      <c r="C44" s="29"/>
      <c r="D44" s="29"/>
      <c r="E44" s="29"/>
      <c r="F44" s="29"/>
      <c r="G44" s="29"/>
      <c r="H44" s="29"/>
      <c r="I44" s="29"/>
    </row>
    <row r="45" spans="2:10" ht="28.2" x14ac:dyDescent="0.3">
      <c r="B45" s="20" t="s">
        <v>64</v>
      </c>
      <c r="C45" s="35" t="s">
        <v>32</v>
      </c>
      <c r="D45" s="35"/>
      <c r="E45" t="s">
        <v>65</v>
      </c>
      <c r="I45" s="7">
        <f>(450+0.006*40500)*1000</f>
        <v>693000</v>
      </c>
      <c r="J45" s="5" t="s">
        <v>21</v>
      </c>
    </row>
    <row r="46" spans="2:10" ht="46.2" customHeight="1" x14ac:dyDescent="0.3">
      <c r="B46" s="2" t="s">
        <v>33</v>
      </c>
      <c r="C46" s="29" t="s">
        <v>37</v>
      </c>
      <c r="D46" s="29"/>
      <c r="E46" s="29"/>
      <c r="F46" s="29"/>
      <c r="G46">
        <v>5.0999999999999996</v>
      </c>
      <c r="H46" t="s">
        <v>13</v>
      </c>
      <c r="I46" s="7">
        <f>I45*G46/100</f>
        <v>35343</v>
      </c>
      <c r="J46" t="s">
        <v>21</v>
      </c>
    </row>
    <row r="47" spans="2:10" ht="31.2" customHeight="1" x14ac:dyDescent="0.3">
      <c r="B47" s="2" t="s">
        <v>41</v>
      </c>
      <c r="C47" s="29" t="s">
        <v>56</v>
      </c>
      <c r="D47" s="29"/>
      <c r="E47" s="29"/>
      <c r="F47" s="29"/>
      <c r="G47">
        <v>4</v>
      </c>
      <c r="H47" t="s">
        <v>13</v>
      </c>
      <c r="I47" s="7">
        <f>I45*G47/100</f>
        <v>27720</v>
      </c>
      <c r="J47" t="s">
        <v>21</v>
      </c>
    </row>
    <row r="48" spans="2:10" ht="31.2" customHeight="1" x14ac:dyDescent="0.3">
      <c r="B48" s="2"/>
      <c r="C48" s="29" t="s">
        <v>16</v>
      </c>
      <c r="D48" s="29"/>
      <c r="E48" s="29"/>
      <c r="F48" s="29"/>
      <c r="I48" s="7">
        <f>I46+I47</f>
        <v>63063</v>
      </c>
    </row>
    <row r="49" spans="2:10" ht="19.2" customHeight="1" x14ac:dyDescent="0.3">
      <c r="B49" t="s">
        <v>17</v>
      </c>
      <c r="C49" s="28" t="s">
        <v>18</v>
      </c>
      <c r="D49" s="28"/>
      <c r="E49" s="28"/>
      <c r="F49" s="28"/>
      <c r="G49">
        <v>3.73</v>
      </c>
      <c r="H49" s="7"/>
      <c r="I49" s="7">
        <f>I48*G49</f>
        <v>235224.99</v>
      </c>
      <c r="J49" t="s">
        <v>21</v>
      </c>
    </row>
    <row r="50" spans="2:10" ht="19.2" customHeight="1" x14ac:dyDescent="0.3">
      <c r="C50" s="28" t="s">
        <v>19</v>
      </c>
      <c r="D50" s="28"/>
      <c r="E50" s="28"/>
      <c r="F50" s="28"/>
      <c r="G50">
        <v>2.2000000000000002</v>
      </c>
      <c r="H50" s="7"/>
      <c r="I50" s="7">
        <f>I49*G50</f>
        <v>517494.98</v>
      </c>
      <c r="J50" t="s">
        <v>21</v>
      </c>
    </row>
    <row r="51" spans="2:10" ht="19.2" customHeight="1" x14ac:dyDescent="0.3">
      <c r="B51" s="31" t="s">
        <v>34</v>
      </c>
      <c r="C51" s="31"/>
      <c r="D51" s="31"/>
      <c r="E51" s="31"/>
      <c r="F51" s="31"/>
      <c r="H51" s="7"/>
      <c r="I51" s="14">
        <f>I50</f>
        <v>517495</v>
      </c>
      <c r="J51" t="s">
        <v>21</v>
      </c>
    </row>
    <row r="53" spans="2:10" x14ac:dyDescent="0.3">
      <c r="B53" s="22" t="s">
        <v>35</v>
      </c>
      <c r="C53" s="23" t="s">
        <v>36</v>
      </c>
      <c r="D53" s="24"/>
      <c r="E53" s="24"/>
      <c r="F53" s="24"/>
    </row>
    <row r="55" spans="2:10" ht="60.6" customHeight="1" x14ac:dyDescent="0.3">
      <c r="B55" s="36" t="s">
        <v>31</v>
      </c>
      <c r="C55" s="36"/>
      <c r="D55" s="36"/>
      <c r="E55" s="36"/>
      <c r="F55" s="36"/>
      <c r="G55" s="36"/>
      <c r="H55" s="36"/>
      <c r="I55" s="36"/>
    </row>
    <row r="57" spans="2:10" ht="28.2" x14ac:dyDescent="0.3">
      <c r="B57" s="20" t="s">
        <v>64</v>
      </c>
      <c r="C57" s="35" t="s">
        <v>32</v>
      </c>
      <c r="D57" s="35"/>
      <c r="E57" t="s">
        <v>65</v>
      </c>
      <c r="I57" s="7">
        <f>(450+0.006*40500)*1000</f>
        <v>693000</v>
      </c>
      <c r="J57" s="5" t="s">
        <v>21</v>
      </c>
    </row>
    <row r="58" spans="2:10" ht="45.6" customHeight="1" x14ac:dyDescent="0.3">
      <c r="B58" s="2" t="s">
        <v>33</v>
      </c>
      <c r="C58" s="29" t="s">
        <v>37</v>
      </c>
      <c r="D58" s="29"/>
      <c r="E58" s="29"/>
      <c r="F58" s="29"/>
      <c r="G58">
        <v>2.1</v>
      </c>
      <c r="H58" t="s">
        <v>13</v>
      </c>
      <c r="I58" s="7">
        <f>I57*G58/100</f>
        <v>14553</v>
      </c>
      <c r="J58" t="s">
        <v>21</v>
      </c>
    </row>
    <row r="59" spans="2:10" ht="45.6" customHeight="1" x14ac:dyDescent="0.3">
      <c r="B59" s="2" t="s">
        <v>57</v>
      </c>
      <c r="C59" s="29" t="s">
        <v>56</v>
      </c>
      <c r="D59" s="29"/>
      <c r="E59" s="29"/>
      <c r="F59" s="29"/>
      <c r="G59">
        <v>4</v>
      </c>
      <c r="H59" t="s">
        <v>13</v>
      </c>
      <c r="I59" s="7">
        <f>I57*G59/100</f>
        <v>27720</v>
      </c>
      <c r="J59" t="s">
        <v>21</v>
      </c>
    </row>
    <row r="60" spans="2:10" ht="16.2" customHeight="1" x14ac:dyDescent="0.3">
      <c r="B60" s="2"/>
      <c r="C60" s="1" t="s">
        <v>58</v>
      </c>
      <c r="D60" s="1"/>
      <c r="E60" s="1"/>
      <c r="F60" s="1"/>
      <c r="I60" s="7">
        <f>I58+I59</f>
        <v>42273</v>
      </c>
      <c r="J60" t="s">
        <v>21</v>
      </c>
    </row>
    <row r="61" spans="2:10" ht="28.2" x14ac:dyDescent="0.3">
      <c r="B61" s="19" t="s">
        <v>38</v>
      </c>
      <c r="C61" s="36" t="s">
        <v>67</v>
      </c>
      <c r="D61" s="36"/>
      <c r="E61" s="36"/>
      <c r="F61" s="36"/>
      <c r="G61">
        <v>4</v>
      </c>
      <c r="H61" t="s">
        <v>13</v>
      </c>
      <c r="I61" s="7">
        <f>I60*G61/100</f>
        <v>1690.92</v>
      </c>
      <c r="J61" t="s">
        <v>21</v>
      </c>
    </row>
    <row r="62" spans="2:10" ht="19.2" customHeight="1" x14ac:dyDescent="0.3">
      <c r="B62" t="s">
        <v>17</v>
      </c>
      <c r="C62" s="28" t="s">
        <v>18</v>
      </c>
      <c r="D62" s="28"/>
      <c r="E62" s="28"/>
      <c r="F62" s="28"/>
      <c r="G62">
        <v>3.73</v>
      </c>
      <c r="H62" s="7"/>
      <c r="I62" s="7">
        <f>I61*G62</f>
        <v>6307.13</v>
      </c>
      <c r="J62" t="s">
        <v>21</v>
      </c>
    </row>
    <row r="63" spans="2:10" ht="19.2" customHeight="1" x14ac:dyDescent="0.3">
      <c r="C63" s="28" t="s">
        <v>19</v>
      </c>
      <c r="D63" s="28"/>
      <c r="E63" s="28"/>
      <c r="F63" s="28"/>
      <c r="G63">
        <v>2.2000000000000002</v>
      </c>
      <c r="H63" s="7"/>
      <c r="I63" s="7">
        <f>I62*G63</f>
        <v>13875.69</v>
      </c>
      <c r="J63" t="s">
        <v>21</v>
      </c>
    </row>
    <row r="64" spans="2:10" ht="19.2" customHeight="1" x14ac:dyDescent="0.3">
      <c r="B64" s="31" t="s">
        <v>39</v>
      </c>
      <c r="C64" s="31"/>
      <c r="D64" s="31"/>
      <c r="E64" s="31"/>
      <c r="F64" s="31"/>
      <c r="H64" s="7"/>
      <c r="I64" s="14">
        <f>I63</f>
        <v>13876</v>
      </c>
      <c r="J64" t="s">
        <v>21</v>
      </c>
    </row>
    <row r="66" spans="2:10" x14ac:dyDescent="0.3">
      <c r="B66" s="21" t="s">
        <v>40</v>
      </c>
    </row>
    <row r="68" spans="2:10" ht="61.8" customHeight="1" x14ac:dyDescent="0.3">
      <c r="B68" s="36" t="s">
        <v>31</v>
      </c>
      <c r="C68" s="36"/>
      <c r="D68" s="36"/>
      <c r="E68" s="36"/>
      <c r="F68" s="36"/>
      <c r="G68" s="36"/>
      <c r="H68" s="36"/>
      <c r="I68" s="36"/>
    </row>
    <row r="70" spans="2:10" ht="28.2" x14ac:dyDescent="0.3">
      <c r="B70" s="20" t="s">
        <v>64</v>
      </c>
      <c r="C70" s="35" t="s">
        <v>32</v>
      </c>
      <c r="D70" s="35"/>
      <c r="E70" t="s">
        <v>65</v>
      </c>
      <c r="I70" s="7">
        <f>(450+0.006*40500)*1000</f>
        <v>693000</v>
      </c>
      <c r="J70" s="5" t="s">
        <v>21</v>
      </c>
    </row>
    <row r="71" spans="2:10" ht="45.6" customHeight="1" x14ac:dyDescent="0.3">
      <c r="B71" s="2" t="s">
        <v>41</v>
      </c>
      <c r="C71" s="29" t="s">
        <v>43</v>
      </c>
      <c r="D71" s="29"/>
      <c r="E71" s="29"/>
      <c r="F71" s="29"/>
      <c r="G71">
        <v>2.1</v>
      </c>
      <c r="H71" t="s">
        <v>13</v>
      </c>
      <c r="I71" s="7">
        <f>I70*G71/100</f>
        <v>14553</v>
      </c>
      <c r="J71" t="s">
        <v>21</v>
      </c>
    </row>
    <row r="72" spans="2:10" ht="45.6" customHeight="1" x14ac:dyDescent="0.3">
      <c r="B72" s="2" t="s">
        <v>57</v>
      </c>
      <c r="C72" s="29" t="s">
        <v>56</v>
      </c>
      <c r="D72" s="29"/>
      <c r="E72" s="29"/>
      <c r="F72" s="29"/>
      <c r="G72">
        <v>4</v>
      </c>
      <c r="H72" t="s">
        <v>13</v>
      </c>
      <c r="I72" s="7">
        <f>I70*G72/100</f>
        <v>27720</v>
      </c>
      <c r="J72" t="s">
        <v>21</v>
      </c>
    </row>
    <row r="73" spans="2:10" ht="14.4" customHeight="1" x14ac:dyDescent="0.3">
      <c r="B73" s="2"/>
      <c r="C73" s="29" t="s">
        <v>59</v>
      </c>
      <c r="D73" s="29"/>
      <c r="E73" s="29"/>
      <c r="F73" s="29"/>
      <c r="I73" s="7">
        <f>I71+I72</f>
        <v>42273</v>
      </c>
      <c r="J73" t="s">
        <v>21</v>
      </c>
    </row>
    <row r="74" spans="2:10" ht="28.2" x14ac:dyDescent="0.3">
      <c r="B74" s="19" t="s">
        <v>42</v>
      </c>
      <c r="C74" s="36" t="s">
        <v>66</v>
      </c>
      <c r="D74" s="36"/>
      <c r="E74" s="36"/>
      <c r="F74" s="36"/>
      <c r="G74">
        <v>5</v>
      </c>
      <c r="H74" t="s">
        <v>13</v>
      </c>
      <c r="I74" s="7">
        <f>I73*G74/100</f>
        <v>2113.65</v>
      </c>
      <c r="J74" t="s">
        <v>21</v>
      </c>
    </row>
    <row r="75" spans="2:10" ht="19.2" customHeight="1" x14ac:dyDescent="0.3">
      <c r="B75" t="s">
        <v>17</v>
      </c>
      <c r="C75" s="28" t="s">
        <v>18</v>
      </c>
      <c r="D75" s="28"/>
      <c r="E75" s="28"/>
      <c r="F75" s="28"/>
      <c r="G75">
        <v>3.73</v>
      </c>
      <c r="H75" s="7"/>
      <c r="I75" s="7">
        <f>I74*G75</f>
        <v>7883.91</v>
      </c>
      <c r="J75" t="s">
        <v>21</v>
      </c>
    </row>
    <row r="76" spans="2:10" ht="19.2" customHeight="1" x14ac:dyDescent="0.3">
      <c r="C76" s="28" t="s">
        <v>19</v>
      </c>
      <c r="D76" s="28"/>
      <c r="E76" s="28"/>
      <c r="F76" s="28"/>
      <c r="G76">
        <v>2.2000000000000002</v>
      </c>
      <c r="H76" s="7"/>
      <c r="I76" s="7">
        <f>I75*G76</f>
        <v>17344.599999999999</v>
      </c>
      <c r="J76" t="s">
        <v>21</v>
      </c>
    </row>
    <row r="77" spans="2:10" ht="19.2" customHeight="1" x14ac:dyDescent="0.3">
      <c r="B77" s="31" t="s">
        <v>47</v>
      </c>
      <c r="C77" s="31"/>
      <c r="D77" s="31"/>
      <c r="E77" s="31"/>
      <c r="F77" s="31"/>
      <c r="H77" s="7"/>
      <c r="I77" s="14">
        <f>I76</f>
        <v>17345</v>
      </c>
      <c r="J77" t="s">
        <v>21</v>
      </c>
    </row>
    <row r="79" spans="2:10" ht="30.6" customHeight="1" x14ac:dyDescent="0.3">
      <c r="B79" s="38" t="s">
        <v>44</v>
      </c>
      <c r="C79" s="38"/>
      <c r="D79" s="38"/>
      <c r="E79" s="38"/>
      <c r="F79" s="38"/>
      <c r="G79" s="38"/>
      <c r="H79" s="38"/>
      <c r="I79" s="38"/>
    </row>
    <row r="81" spans="2:10" ht="63" customHeight="1" x14ac:dyDescent="0.3">
      <c r="B81" s="29" t="s">
        <v>31</v>
      </c>
      <c r="C81" s="29"/>
      <c r="D81" s="29"/>
      <c r="E81" s="29"/>
      <c r="F81" s="29"/>
      <c r="G81" s="29"/>
      <c r="H81" s="29"/>
      <c r="I81" s="29"/>
    </row>
    <row r="83" spans="2:10" ht="28.2" x14ac:dyDescent="0.3">
      <c r="B83" s="20" t="s">
        <v>64</v>
      </c>
      <c r="C83" s="35" t="s">
        <v>32</v>
      </c>
      <c r="D83" s="35"/>
      <c r="E83" t="s">
        <v>65</v>
      </c>
      <c r="I83" s="7">
        <f>(450+0.006*40500)*1000</f>
        <v>693000</v>
      </c>
      <c r="J83" s="5" t="s">
        <v>21</v>
      </c>
    </row>
    <row r="84" spans="2:10" ht="45.6" customHeight="1" x14ac:dyDescent="0.3">
      <c r="B84" s="2" t="s">
        <v>41</v>
      </c>
      <c r="C84" s="29" t="s">
        <v>43</v>
      </c>
      <c r="D84" s="29"/>
      <c r="E84" s="29"/>
      <c r="F84" s="29"/>
      <c r="G84">
        <v>2.1</v>
      </c>
      <c r="H84" t="s">
        <v>13</v>
      </c>
      <c r="I84" s="7">
        <f>I83*G84/100</f>
        <v>14553</v>
      </c>
      <c r="J84" t="s">
        <v>21</v>
      </c>
    </row>
    <row r="85" spans="2:10" ht="45.6" customHeight="1" x14ac:dyDescent="0.3">
      <c r="B85" s="2" t="s">
        <v>57</v>
      </c>
      <c r="C85" s="29" t="s">
        <v>56</v>
      </c>
      <c r="D85" s="29"/>
      <c r="E85" s="29"/>
      <c r="F85" s="29"/>
      <c r="G85">
        <v>4</v>
      </c>
      <c r="H85" t="s">
        <v>13</v>
      </c>
      <c r="I85" s="7">
        <f>I83*G85/100</f>
        <v>27720</v>
      </c>
      <c r="J85" t="s">
        <v>21</v>
      </c>
    </row>
    <row r="86" spans="2:10" ht="15" customHeight="1" x14ac:dyDescent="0.3">
      <c r="B86" s="2"/>
      <c r="C86" s="1" t="s">
        <v>58</v>
      </c>
      <c r="D86" s="1"/>
      <c r="E86" s="1"/>
      <c r="F86" s="1"/>
      <c r="I86" s="7">
        <f>I84+I85</f>
        <v>42273</v>
      </c>
      <c r="J86" t="s">
        <v>21</v>
      </c>
    </row>
    <row r="87" spans="2:10" x14ac:dyDescent="0.3">
      <c r="C87" s="37" t="s">
        <v>45</v>
      </c>
      <c r="D87" s="37"/>
      <c r="E87" s="37"/>
      <c r="F87" s="37"/>
      <c r="G87">
        <v>1</v>
      </c>
      <c r="H87" t="s">
        <v>13</v>
      </c>
      <c r="I87" s="7">
        <f>I86*G87/100</f>
        <v>422.73</v>
      </c>
      <c r="J87" t="s">
        <v>21</v>
      </c>
    </row>
    <row r="88" spans="2:10" ht="19.2" customHeight="1" x14ac:dyDescent="0.3">
      <c r="B88" t="s">
        <v>17</v>
      </c>
      <c r="C88" s="28" t="s">
        <v>18</v>
      </c>
      <c r="D88" s="28"/>
      <c r="E88" s="28"/>
      <c r="F88" s="28"/>
      <c r="G88">
        <v>3.73</v>
      </c>
      <c r="H88" s="7"/>
      <c r="I88" s="7">
        <f>I87*G88</f>
        <v>1576.78</v>
      </c>
      <c r="J88" t="s">
        <v>21</v>
      </c>
    </row>
    <row r="89" spans="2:10" ht="19.2" customHeight="1" x14ac:dyDescent="0.3">
      <c r="C89" s="28" t="s">
        <v>19</v>
      </c>
      <c r="D89" s="28"/>
      <c r="E89" s="28"/>
      <c r="F89" s="28"/>
      <c r="G89">
        <v>2.2000000000000002</v>
      </c>
      <c r="H89" s="7"/>
      <c r="I89" s="7">
        <f>I88*G89</f>
        <v>3468.92</v>
      </c>
      <c r="J89" t="s">
        <v>21</v>
      </c>
    </row>
    <row r="90" spans="2:10" ht="19.2" customHeight="1" x14ac:dyDescent="0.3">
      <c r="B90" s="31" t="s">
        <v>46</v>
      </c>
      <c r="C90" s="31"/>
      <c r="D90" s="31"/>
      <c r="E90" s="31"/>
      <c r="F90" s="31"/>
      <c r="H90" s="7"/>
      <c r="I90" s="14">
        <f>I89</f>
        <v>3469</v>
      </c>
      <c r="J90" t="s">
        <v>21</v>
      </c>
    </row>
    <row r="92" spans="2:10" x14ac:dyDescent="0.3">
      <c r="B92" t="s">
        <v>48</v>
      </c>
      <c r="I92" s="13">
        <f>I21+I40+I51+I64+I77+I90</f>
        <v>1040543</v>
      </c>
      <c r="J92" t="s">
        <v>21</v>
      </c>
    </row>
    <row r="94" spans="2:10" x14ac:dyDescent="0.3">
      <c r="B94" t="s">
        <v>49</v>
      </c>
      <c r="G94">
        <v>18</v>
      </c>
      <c r="H94" t="s">
        <v>13</v>
      </c>
      <c r="I94" s="7">
        <f>I92*G94/100</f>
        <v>187297.74</v>
      </c>
      <c r="J94" t="s">
        <v>21</v>
      </c>
    </row>
    <row r="96" spans="2:10" s="21" customFormat="1" x14ac:dyDescent="0.3">
      <c r="B96" s="21" t="s">
        <v>50</v>
      </c>
      <c r="I96" s="25">
        <f>I92*1.18</f>
        <v>1227840.74</v>
      </c>
      <c r="J96" s="21" t="s">
        <v>21</v>
      </c>
    </row>
  </sheetData>
  <mergeCells count="58">
    <mergeCell ref="C48:F48"/>
    <mergeCell ref="C74:F74"/>
    <mergeCell ref="C87:F87"/>
    <mergeCell ref="C88:F88"/>
    <mergeCell ref="C89:F89"/>
    <mergeCell ref="B90:F90"/>
    <mergeCell ref="C76:F76"/>
    <mergeCell ref="B77:F77"/>
    <mergeCell ref="B79:I79"/>
    <mergeCell ref="B81:I81"/>
    <mergeCell ref="C83:D83"/>
    <mergeCell ref="C84:F84"/>
    <mergeCell ref="C85:F85"/>
    <mergeCell ref="C49:F49"/>
    <mergeCell ref="C50:F50"/>
    <mergeCell ref="C75:F75"/>
    <mergeCell ref="B55:I55"/>
    <mergeCell ref="C57:D57"/>
    <mergeCell ref="C58:F58"/>
    <mergeCell ref="C61:F61"/>
    <mergeCell ref="C62:F62"/>
    <mergeCell ref="C63:F63"/>
    <mergeCell ref="C59:F59"/>
    <mergeCell ref="C72:F72"/>
    <mergeCell ref="C73:F73"/>
    <mergeCell ref="B64:F64"/>
    <mergeCell ref="B68:I68"/>
    <mergeCell ref="C70:D70"/>
    <mergeCell ref="C71:F71"/>
    <mergeCell ref="B51:F51"/>
    <mergeCell ref="C39:F39"/>
    <mergeCell ref="B40:F40"/>
    <mergeCell ref="B2:J3"/>
    <mergeCell ref="B42:G42"/>
    <mergeCell ref="B44:I44"/>
    <mergeCell ref="C28:F28"/>
    <mergeCell ref="C29:G29"/>
    <mergeCell ref="B31:G31"/>
    <mergeCell ref="C34:E34"/>
    <mergeCell ref="C38:F38"/>
    <mergeCell ref="C19:F19"/>
    <mergeCell ref="C20:F20"/>
    <mergeCell ref="B21:F21"/>
    <mergeCell ref="B23:G23"/>
    <mergeCell ref="B25:I25"/>
    <mergeCell ref="B5:G5"/>
    <mergeCell ref="B8:I8"/>
    <mergeCell ref="C9:F9"/>
    <mergeCell ref="C10:F10"/>
    <mergeCell ref="C47:F47"/>
    <mergeCell ref="C27:F27"/>
    <mergeCell ref="C11:G11"/>
    <mergeCell ref="B12:F12"/>
    <mergeCell ref="B13:G13"/>
    <mergeCell ref="C14:G14"/>
    <mergeCell ref="C45:D45"/>
    <mergeCell ref="C46:F46"/>
    <mergeCell ref="C33:F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2015-09-02T11:55:42Z</dcterms:modified>
</cp:coreProperties>
</file>