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2" i="1" l="1"/>
  <c r="I99" i="1"/>
  <c r="I83" i="1"/>
  <c r="I67" i="1"/>
  <c r="I53" i="1"/>
  <c r="I45" i="1" l="1"/>
  <c r="I102" i="1" l="1"/>
  <c r="I101" i="1"/>
  <c r="I100" i="1"/>
  <c r="I85" i="1"/>
  <c r="I69" i="1"/>
  <c r="I55" i="1"/>
  <c r="I103" i="1" l="1"/>
  <c r="I104" i="1" s="1"/>
  <c r="I70" i="1"/>
  <c r="I56" i="1"/>
  <c r="I68" i="1"/>
  <c r="I86" i="1"/>
  <c r="I84" i="1"/>
  <c r="I54" i="1"/>
  <c r="I57" i="1" s="1"/>
  <c r="I58" i="1" s="1"/>
  <c r="I87" i="1" l="1"/>
  <c r="I88" i="1" s="1"/>
  <c r="I71" i="1"/>
  <c r="I72" i="1" s="1"/>
  <c r="I13" i="1"/>
  <c r="I17" i="1" l="1"/>
  <c r="I16" i="1"/>
  <c r="I105" i="1"/>
  <c r="I106" i="1" s="1"/>
  <c r="I89" i="1"/>
  <c r="I90" i="1" s="1"/>
  <c r="I73" i="1"/>
  <c r="I74" i="1" s="1"/>
  <c r="I75" i="1" s="1"/>
  <c r="I76" i="1" s="1"/>
  <c r="I77" i="1" l="1"/>
  <c r="I91" i="1"/>
  <c r="I92" i="1" s="1"/>
  <c r="I93" i="1" s="1"/>
  <c r="I107" i="1"/>
  <c r="I108" i="1" s="1"/>
  <c r="I109" i="1" s="1"/>
  <c r="I36" i="1"/>
  <c r="I40" i="1" l="1"/>
  <c r="I39" i="1"/>
  <c r="I59" i="1"/>
  <c r="I60" i="1" s="1"/>
  <c r="I61" i="1" s="1"/>
  <c r="I15" i="1"/>
  <c r="I18" i="1" s="1"/>
  <c r="I19" i="1" s="1"/>
  <c r="I38" i="1"/>
  <c r="I41" i="1" l="1"/>
  <c r="I42" i="1" s="1"/>
  <c r="I43" i="1" s="1"/>
  <c r="I46" i="1" s="1"/>
  <c r="I47" i="1" s="1"/>
  <c r="I48" i="1" s="1"/>
  <c r="I20" i="1"/>
  <c r="I22" i="1" s="1"/>
  <c r="I23" i="1" l="1"/>
  <c r="I24" i="1" s="1"/>
  <c r="I26" i="1" s="1"/>
  <c r="I111" i="1"/>
  <c r="I113" i="1" s="1"/>
  <c r="I114" i="1" l="1"/>
  <c r="I119" i="1" s="1"/>
  <c r="I121" i="1" s="1"/>
  <c r="I123" i="1" l="1"/>
</calcChain>
</file>

<file path=xl/sharedStrings.xml><?xml version="1.0" encoding="utf-8"?>
<sst xmlns="http://schemas.openxmlformats.org/spreadsheetml/2006/main" count="244" uniqueCount="82">
  <si>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</si>
  <si>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</si>
  <si>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</si>
  <si>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</si>
  <si>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</si>
  <si>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</si>
  <si>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</si>
  <si>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</si>
  <si>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</si>
  <si>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</si>
  <si>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</si>
  <si>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</si>
  <si>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</si>
  <si>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</si>
  <si>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</si>
  <si>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</si>
  <si>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</si>
  <si>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</si>
  <si>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</si>
  <si>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</si>
  <si>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</si>
  <si>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</si>
  <si>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</si>
  <si>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</si>
  <si>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</si>
  <si>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</si>
  <si>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</si>
  <si>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</si>
  <si>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</si>
  <si>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</si>
  <si>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</si>
  <si>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</si>
  <si>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</si>
  <si>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</si>
  <si>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</si>
  <si>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</si>
  <si>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</si>
  <si>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</si>
  <si>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</si>
  <si>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</si>
  <si>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</si>
  <si>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</si>
  <si>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</si>
  <si>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</si>
  <si>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</si>
  <si>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</si>
  <si>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</si>
  <si>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</si>
  <si>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</si>
  <si>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</si>
  <si>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</si>
  <si>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</si>
  <si>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</si>
  <si>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</si>
  <si>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</si>
  <si>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</si>
  <si>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</si>
  <si>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</si>
  <si>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</si>
  <si>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</si>
  <si>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</si>
  <si>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</si>
  <si>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</si>
  <si>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</si>
  <si>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</si>
  <si>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</si>
  <si>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</si>
  <si>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</si>
  <si>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</si>
  <si>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</si>
  <si>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</si>
  <si>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</si>
  <si>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</si>
  <si>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</si>
  <si>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</si>
  <si>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</si>
  <si>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</si>
  <si>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</si>
  <si>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</si>
  <si>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r>
      <t xml:space="preserve">Расчёт начальной (максимальной) цены на разработку  проектной документации на капитальный ремонт фасада и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94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</si>
  <si>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письмо 14.12.15 г.
№ 40538-ЕС/05
на 4кв. 2015</t>
  </si>
  <si>
    <t>(275+0.006*32844)*1000;  V=32844м³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</si>
</sst>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3"/>
  <sheetViews>
    <sheetView tabSelected="1" topLeftCell="A110" workbookViewId="0">
      <selection activeCell="I113" sqref="I113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1" t="s">
        <v>79</v>
      </c>
      <c r="C2" s="41"/>
      <c r="D2" s="41"/>
      <c r="E2" s="41"/>
      <c r="F2" s="41"/>
      <c r="G2" s="41"/>
      <c r="H2" s="41"/>
      <c r="I2" s="41"/>
      <c r="J2" s="41"/>
    </row>
    <row r="3" spans="2:11" ht="29.4" customHeight="1" x14ac:dyDescent="0.3">
      <c r="B3" s="41"/>
      <c r="C3" s="41"/>
      <c r="D3" s="41"/>
      <c r="E3" s="41"/>
      <c r="F3" s="41"/>
      <c r="G3" s="41"/>
      <c r="H3" s="41"/>
      <c r="I3" s="41"/>
      <c r="J3" s="41"/>
    </row>
    <row r="5" spans="2:11" x14ac:dyDescent="0.3">
      <c r="B5" s="43" t="s">
        <v>0</v>
      </c>
      <c r="C5" s="43"/>
      <c r="D5" s="43"/>
      <c r="E5" s="43"/>
      <c r="F5" s="43"/>
      <c r="G5" s="43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32844</v>
      </c>
      <c r="H7" s="24" t="s">
        <v>14</v>
      </c>
      <c r="I7" s="25"/>
    </row>
    <row r="8" spans="2:11" ht="38.4" customHeight="1" x14ac:dyDescent="0.3">
      <c r="B8" s="44" t="s">
        <v>1</v>
      </c>
      <c r="C8" s="44"/>
      <c r="D8" s="44"/>
      <c r="E8" s="44"/>
      <c r="F8" s="44"/>
      <c r="G8" s="44"/>
      <c r="H8" s="44"/>
      <c r="I8" s="44"/>
      <c r="K8" s="23"/>
    </row>
    <row r="9" spans="2:11" ht="28.8" x14ac:dyDescent="0.3">
      <c r="B9" s="2" t="s">
        <v>2</v>
      </c>
      <c r="C9" s="37" t="s">
        <v>3</v>
      </c>
      <c r="D9" s="37"/>
      <c r="E9" s="37"/>
      <c r="F9" s="37"/>
      <c r="H9" s="9"/>
      <c r="I9" s="11">
        <v>2</v>
      </c>
    </row>
    <row r="10" spans="2:11" ht="28.8" x14ac:dyDescent="0.3">
      <c r="B10" s="2" t="s">
        <v>4</v>
      </c>
      <c r="C10" s="37" t="s">
        <v>5</v>
      </c>
      <c r="D10" s="37"/>
      <c r="E10" s="37"/>
      <c r="F10" s="37"/>
      <c r="H10" s="9"/>
      <c r="I10" s="11">
        <v>2</v>
      </c>
    </row>
    <row r="11" spans="2:11" ht="29.4" customHeight="1" x14ac:dyDescent="0.3">
      <c r="B11" s="4" t="s">
        <v>6</v>
      </c>
      <c r="C11" s="38" t="s">
        <v>7</v>
      </c>
      <c r="D11" s="38"/>
      <c r="E11" s="38"/>
      <c r="F11" s="38"/>
      <c r="G11" s="38"/>
      <c r="H11" s="9"/>
      <c r="I11" s="10">
        <v>163.5</v>
      </c>
      <c r="J11" s="3" t="s">
        <v>8</v>
      </c>
    </row>
    <row r="12" spans="2:11" x14ac:dyDescent="0.3">
      <c r="B12" s="39" t="s">
        <v>9</v>
      </c>
      <c r="C12" s="39"/>
      <c r="D12" s="39"/>
      <c r="E12" s="39"/>
      <c r="F12" s="39"/>
    </row>
    <row r="13" spans="2:11" x14ac:dyDescent="0.3">
      <c r="B13" s="40" t="s">
        <v>10</v>
      </c>
      <c r="C13" s="40"/>
      <c r="D13" s="40"/>
      <c r="E13" s="40"/>
      <c r="F13" s="40"/>
      <c r="G13" s="40"/>
      <c r="H13" s="10"/>
      <c r="I13" s="10">
        <f>G7*I11/100</f>
        <v>53699.94</v>
      </c>
      <c r="J13" t="s">
        <v>15</v>
      </c>
    </row>
    <row r="14" spans="2:11" ht="17.399999999999999" customHeight="1" x14ac:dyDescent="0.3">
      <c r="B14" t="s">
        <v>12</v>
      </c>
      <c r="C14" s="37" t="s">
        <v>11</v>
      </c>
      <c r="D14" s="37"/>
      <c r="E14" s="37"/>
      <c r="F14" s="37"/>
      <c r="G14" s="37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9601.5499999999993</v>
      </c>
      <c r="J15" t="s">
        <v>20</v>
      </c>
    </row>
    <row r="16" spans="2:11" ht="16.2" customHeight="1" x14ac:dyDescent="0.3">
      <c r="B16" t="s">
        <v>65</v>
      </c>
      <c r="C16" s="5" t="s">
        <v>66</v>
      </c>
      <c r="D16" s="5"/>
      <c r="E16" s="5"/>
      <c r="F16" s="5"/>
      <c r="G16" s="5">
        <v>10.59</v>
      </c>
      <c r="H16" s="11" t="s">
        <v>13</v>
      </c>
      <c r="I16" s="11">
        <f>I13*G16/100</f>
        <v>5686.82</v>
      </c>
      <c r="J16" t="s">
        <v>20</v>
      </c>
    </row>
    <row r="17" spans="2:10" ht="16.2" customHeight="1" x14ac:dyDescent="0.3">
      <c r="B17" t="s">
        <v>67</v>
      </c>
      <c r="C17" s="5" t="s">
        <v>68</v>
      </c>
      <c r="D17" s="5"/>
      <c r="E17" s="5"/>
      <c r="F17" s="5"/>
      <c r="G17" s="5">
        <v>1.18</v>
      </c>
      <c r="H17" s="11" t="s">
        <v>13</v>
      </c>
      <c r="I17" s="11">
        <f>I13*G17/100</f>
        <v>633.66</v>
      </c>
      <c r="J17" t="s">
        <v>20</v>
      </c>
    </row>
    <row r="18" spans="2:10" ht="16.2" customHeight="1" x14ac:dyDescent="0.3">
      <c r="C18" s="5" t="s">
        <v>51</v>
      </c>
      <c r="D18" s="5"/>
      <c r="E18" s="5"/>
      <c r="F18" s="5"/>
      <c r="G18" s="5"/>
      <c r="H18" s="11"/>
      <c r="I18" s="11">
        <f>SUM(I15:I17)</f>
        <v>15922.03</v>
      </c>
    </row>
    <row r="19" spans="2:10" ht="30" customHeight="1" x14ac:dyDescent="0.3">
      <c r="B19" t="s">
        <v>54</v>
      </c>
      <c r="C19" s="35" t="s">
        <v>53</v>
      </c>
      <c r="D19" s="35"/>
      <c r="E19" s="35"/>
      <c r="F19" s="35"/>
      <c r="G19" s="5">
        <v>1.25</v>
      </c>
      <c r="H19" s="11"/>
      <c r="I19" s="10">
        <f>I18*1.25</f>
        <v>19902.54</v>
      </c>
      <c r="J19" t="s">
        <v>20</v>
      </c>
    </row>
    <row r="20" spans="2:10" ht="25.8" customHeight="1" x14ac:dyDescent="0.3">
      <c r="B20" t="s">
        <v>63</v>
      </c>
      <c r="C20" s="35" t="s">
        <v>64</v>
      </c>
      <c r="D20" s="35"/>
      <c r="E20" s="35"/>
      <c r="F20" s="35"/>
      <c r="G20" s="5">
        <v>1.1499999999999999</v>
      </c>
      <c r="H20" s="11"/>
      <c r="I20" s="10">
        <f>I19*1.15</f>
        <v>22887.919999999998</v>
      </c>
      <c r="J20" t="s">
        <v>20</v>
      </c>
    </row>
    <row r="21" spans="2:10" ht="11.4" customHeight="1" x14ac:dyDescent="0.3">
      <c r="H21" s="7"/>
    </row>
    <row r="22" spans="2:10" ht="17.399999999999999" customHeight="1" x14ac:dyDescent="0.3">
      <c r="C22" t="s">
        <v>16</v>
      </c>
      <c r="H22" s="7"/>
      <c r="I22" s="7">
        <f>I20</f>
        <v>22887.919999999998</v>
      </c>
      <c r="J22" t="s">
        <v>20</v>
      </c>
    </row>
    <row r="23" spans="2:10" ht="37.799999999999997" customHeight="1" x14ac:dyDescent="0.3">
      <c r="B23" s="50" t="s">
        <v>80</v>
      </c>
      <c r="C23" s="37" t="s">
        <v>17</v>
      </c>
      <c r="D23" s="37"/>
      <c r="E23" s="37"/>
      <c r="F23" s="37"/>
      <c r="G23">
        <v>3.84</v>
      </c>
      <c r="H23" s="7"/>
      <c r="I23" s="7">
        <f>I22*G23</f>
        <v>87889.61</v>
      </c>
      <c r="J23" t="s">
        <v>20</v>
      </c>
    </row>
    <row r="24" spans="2:10" ht="19.2" customHeight="1" x14ac:dyDescent="0.3">
      <c r="C24" s="37" t="s">
        <v>62</v>
      </c>
      <c r="D24" s="37"/>
      <c r="E24" s="37"/>
      <c r="F24" s="37"/>
      <c r="G24">
        <v>2.2999999999999998</v>
      </c>
      <c r="H24" s="7"/>
      <c r="I24" s="7">
        <f>I23*G24</f>
        <v>202146.1</v>
      </c>
      <c r="J24" t="s">
        <v>20</v>
      </c>
    </row>
    <row r="25" spans="2:10" ht="19.2" customHeight="1" x14ac:dyDescent="0.3">
      <c r="C25" s="27"/>
      <c r="D25" s="27"/>
      <c r="E25" s="27"/>
      <c r="F25" s="27"/>
      <c r="H25" s="7"/>
    </row>
    <row r="26" spans="2:10" ht="19.2" customHeight="1" x14ac:dyDescent="0.3">
      <c r="B26" s="39" t="s">
        <v>19</v>
      </c>
      <c r="C26" s="39"/>
      <c r="D26" s="39"/>
      <c r="E26" s="39"/>
      <c r="F26" s="39"/>
      <c r="H26" s="7"/>
      <c r="I26" s="12">
        <f>I24</f>
        <v>202146</v>
      </c>
      <c r="J26" t="s">
        <v>20</v>
      </c>
    </row>
    <row r="27" spans="2:10" ht="19.2" customHeight="1" x14ac:dyDescent="0.3">
      <c r="H27" s="7"/>
    </row>
    <row r="28" spans="2:10" x14ac:dyDescent="0.3">
      <c r="B28" s="39" t="s">
        <v>21</v>
      </c>
      <c r="C28" s="39"/>
      <c r="D28" s="39"/>
      <c r="E28" s="39"/>
      <c r="F28" s="39"/>
      <c r="G28" s="39"/>
      <c r="H28" s="7"/>
    </row>
    <row r="29" spans="2:10" x14ac:dyDescent="0.3">
      <c r="H29" s="7"/>
    </row>
    <row r="30" spans="2:10" ht="32.4" customHeight="1" x14ac:dyDescent="0.3">
      <c r="B30" s="42" t="s">
        <v>1</v>
      </c>
      <c r="C30" s="42"/>
      <c r="D30" s="42"/>
      <c r="E30" s="42"/>
      <c r="F30" s="42"/>
      <c r="G30" s="42"/>
      <c r="H30" s="42"/>
      <c r="I30" s="42"/>
    </row>
    <row r="31" spans="2:10" x14ac:dyDescent="0.3">
      <c r="H31" s="7"/>
    </row>
    <row r="32" spans="2:10" ht="28.8" x14ac:dyDescent="0.3">
      <c r="B32" s="2" t="s">
        <v>2</v>
      </c>
      <c r="C32" s="37" t="s">
        <v>3</v>
      </c>
      <c r="D32" s="37"/>
      <c r="E32" s="37"/>
      <c r="F32" s="37"/>
      <c r="H32" s="9"/>
      <c r="I32" s="11">
        <v>2</v>
      </c>
    </row>
    <row r="33" spans="2:10" ht="28.8" x14ac:dyDescent="0.3">
      <c r="B33" s="2" t="s">
        <v>22</v>
      </c>
      <c r="C33" s="37" t="s">
        <v>5</v>
      </c>
      <c r="D33" s="37"/>
      <c r="E33" s="37"/>
      <c r="F33" s="37"/>
      <c r="H33" s="9"/>
      <c r="I33" s="11">
        <v>2</v>
      </c>
    </row>
    <row r="34" spans="2:10" ht="29.4" customHeight="1" x14ac:dyDescent="0.3">
      <c r="B34" s="4" t="s">
        <v>56</v>
      </c>
      <c r="C34" s="38" t="s">
        <v>55</v>
      </c>
      <c r="D34" s="38"/>
      <c r="E34" s="38"/>
      <c r="F34" s="38"/>
      <c r="G34" s="38"/>
      <c r="H34" s="9"/>
      <c r="I34" s="10">
        <v>201.7</v>
      </c>
      <c r="J34" s="3" t="s">
        <v>8</v>
      </c>
    </row>
    <row r="35" spans="2:10" x14ac:dyDescent="0.3">
      <c r="B35" s="17" t="s">
        <v>23</v>
      </c>
    </row>
    <row r="36" spans="2:10" x14ac:dyDescent="0.3">
      <c r="B36" s="40" t="s">
        <v>10</v>
      </c>
      <c r="C36" s="40"/>
      <c r="D36" s="40"/>
      <c r="E36" s="40"/>
      <c r="F36" s="40"/>
      <c r="G36" s="40"/>
      <c r="I36" s="7">
        <f>G7*I34/100</f>
        <v>66246.350000000006</v>
      </c>
      <c r="J36" t="s">
        <v>20</v>
      </c>
    </row>
    <row r="37" spans="2:10" x14ac:dyDescent="0.3">
      <c r="B37" t="s">
        <v>24</v>
      </c>
      <c r="C37" s="13" t="s">
        <v>11</v>
      </c>
    </row>
    <row r="38" spans="2:10" ht="29.4" customHeight="1" x14ac:dyDescent="0.3">
      <c r="B38" s="14" t="s">
        <v>57</v>
      </c>
      <c r="C38" s="36" t="s">
        <v>58</v>
      </c>
      <c r="D38" s="36"/>
      <c r="E38" s="36"/>
      <c r="F38" s="36"/>
      <c r="G38" s="15">
        <v>32.590000000000003</v>
      </c>
      <c r="H38" t="s">
        <v>13</v>
      </c>
      <c r="I38" s="7">
        <f>I36*G38/100</f>
        <v>21589.69</v>
      </c>
      <c r="J38" t="s">
        <v>20</v>
      </c>
    </row>
    <row r="39" spans="2:10" ht="20.399999999999999" customHeight="1" x14ac:dyDescent="0.3">
      <c r="B39" s="14" t="s">
        <v>69</v>
      </c>
      <c r="C39" s="36" t="s">
        <v>70</v>
      </c>
      <c r="D39" s="36"/>
      <c r="E39" s="36"/>
      <c r="F39" s="36"/>
      <c r="G39" s="15">
        <v>17.2</v>
      </c>
      <c r="H39" t="s">
        <v>13</v>
      </c>
      <c r="I39" s="7">
        <f>I36*G39/100</f>
        <v>11394.37</v>
      </c>
      <c r="J39" t="s">
        <v>20</v>
      </c>
    </row>
    <row r="40" spans="2:10" ht="19.2" customHeight="1" x14ac:dyDescent="0.3">
      <c r="B40" s="14" t="s">
        <v>71</v>
      </c>
      <c r="C40" s="30" t="s">
        <v>72</v>
      </c>
      <c r="D40" s="30"/>
      <c r="E40" s="30"/>
      <c r="F40" s="30"/>
      <c r="G40" s="15">
        <v>3.4</v>
      </c>
      <c r="H40" t="s">
        <v>13</v>
      </c>
      <c r="I40" s="7">
        <f>I36*G40/100</f>
        <v>2252.38</v>
      </c>
      <c r="J40" t="s">
        <v>20</v>
      </c>
    </row>
    <row r="41" spans="2:10" ht="18.600000000000001" customHeight="1" x14ac:dyDescent="0.3">
      <c r="B41" s="14"/>
      <c r="C41" s="30" t="s">
        <v>51</v>
      </c>
      <c r="D41" s="30"/>
      <c r="E41" s="30"/>
      <c r="F41" s="30"/>
      <c r="G41" s="15"/>
      <c r="I41" s="7">
        <f>SUM(I38:I40)</f>
        <v>35236.44</v>
      </c>
      <c r="J41" t="s">
        <v>20</v>
      </c>
    </row>
    <row r="42" spans="2:10" ht="30" customHeight="1" x14ac:dyDescent="0.3">
      <c r="B42" t="s">
        <v>54</v>
      </c>
      <c r="C42" s="35" t="s">
        <v>53</v>
      </c>
      <c r="D42" s="35"/>
      <c r="E42" s="35"/>
      <c r="F42" s="35"/>
      <c r="G42" s="5">
        <v>1.25</v>
      </c>
      <c r="H42" s="11"/>
      <c r="I42" s="10">
        <f>I41*1.25</f>
        <v>44045.55</v>
      </c>
      <c r="J42" t="s">
        <v>20</v>
      </c>
    </row>
    <row r="43" spans="2:10" ht="25.8" customHeight="1" x14ac:dyDescent="0.3">
      <c r="B43" t="s">
        <v>63</v>
      </c>
      <c r="C43" s="35" t="s">
        <v>64</v>
      </c>
      <c r="D43" s="35"/>
      <c r="E43" s="35"/>
      <c r="F43" s="35"/>
      <c r="G43" s="5">
        <v>1.1499999999999999</v>
      </c>
      <c r="H43" s="11"/>
      <c r="I43" s="10">
        <f>I42*1.15</f>
        <v>50652.38</v>
      </c>
      <c r="J43" t="s">
        <v>20</v>
      </c>
    </row>
    <row r="44" spans="2:10" ht="9" customHeight="1" x14ac:dyDescent="0.3"/>
    <row r="45" spans="2:10" ht="17.399999999999999" customHeight="1" x14ac:dyDescent="0.3">
      <c r="C45" t="s">
        <v>16</v>
      </c>
      <c r="H45" s="7"/>
      <c r="I45" s="7">
        <f>I43</f>
        <v>50652.38</v>
      </c>
      <c r="J45" t="s">
        <v>20</v>
      </c>
    </row>
    <row r="46" spans="2:10" ht="36.6" customHeight="1" x14ac:dyDescent="0.3">
      <c r="B46" s="50" t="s">
        <v>80</v>
      </c>
      <c r="C46" s="37" t="s">
        <v>17</v>
      </c>
      <c r="D46" s="37"/>
      <c r="E46" s="37"/>
      <c r="F46" s="37"/>
      <c r="G46">
        <v>3.84</v>
      </c>
      <c r="H46" s="7"/>
      <c r="I46" s="7">
        <f>I45*G46</f>
        <v>194505.14</v>
      </c>
      <c r="J46" t="s">
        <v>20</v>
      </c>
    </row>
    <row r="47" spans="2:10" ht="19.2" customHeight="1" x14ac:dyDescent="0.3">
      <c r="C47" s="37" t="s">
        <v>18</v>
      </c>
      <c r="D47" s="37"/>
      <c r="E47" s="37"/>
      <c r="F47" s="37"/>
      <c r="G47">
        <v>2.2999999999999998</v>
      </c>
      <c r="H47" s="7"/>
      <c r="I47" s="7">
        <f>I46*G47</f>
        <v>447361.82</v>
      </c>
      <c r="J47" t="s">
        <v>20</v>
      </c>
    </row>
    <row r="48" spans="2:10" ht="19.2" customHeight="1" x14ac:dyDescent="0.3">
      <c r="B48" s="39" t="s">
        <v>25</v>
      </c>
      <c r="C48" s="39"/>
      <c r="D48" s="39"/>
      <c r="E48" s="39"/>
      <c r="F48" s="39"/>
      <c r="H48" s="7"/>
      <c r="I48" s="12">
        <f>I47</f>
        <v>447362</v>
      </c>
      <c r="J48" t="s">
        <v>20</v>
      </c>
    </row>
    <row r="50" spans="2:10" x14ac:dyDescent="0.3">
      <c r="B50" s="39" t="s">
        <v>26</v>
      </c>
      <c r="C50" s="39"/>
      <c r="D50" s="39"/>
      <c r="E50" s="39"/>
      <c r="F50" s="39"/>
      <c r="G50" s="39"/>
      <c r="H50" s="7"/>
    </row>
    <row r="52" spans="2:10" ht="63" customHeight="1" x14ac:dyDescent="0.3">
      <c r="B52" s="42" t="s">
        <v>28</v>
      </c>
      <c r="C52" s="42"/>
      <c r="D52" s="42"/>
      <c r="E52" s="42"/>
      <c r="F52" s="42"/>
      <c r="G52" s="42"/>
      <c r="H52" s="42"/>
      <c r="I52" s="42"/>
    </row>
    <row r="53" spans="2:10" ht="28.2" x14ac:dyDescent="0.3">
      <c r="B53" s="16" t="s">
        <v>29</v>
      </c>
      <c r="C53" s="45" t="s">
        <v>30</v>
      </c>
      <c r="D53" s="45"/>
      <c r="E53" t="s">
        <v>81</v>
      </c>
      <c r="I53" s="7">
        <f>(275+0.006*G7)*1000</f>
        <v>472064</v>
      </c>
      <c r="J53" s="5" t="s">
        <v>20</v>
      </c>
    </row>
    <row r="54" spans="2:10" ht="31.2" customHeight="1" x14ac:dyDescent="0.3">
      <c r="B54" s="2" t="s">
        <v>50</v>
      </c>
      <c r="C54" s="42" t="s">
        <v>49</v>
      </c>
      <c r="D54" s="42"/>
      <c r="E54" s="42"/>
      <c r="F54" s="42"/>
      <c r="G54">
        <v>4</v>
      </c>
      <c r="H54" t="s">
        <v>13</v>
      </c>
      <c r="I54" s="7">
        <f>I53*G54/100</f>
        <v>18882.560000000001</v>
      </c>
      <c r="J54" t="s">
        <v>20</v>
      </c>
    </row>
    <row r="55" spans="2:10" ht="31.2" customHeight="1" x14ac:dyDescent="0.3">
      <c r="B55" s="28" t="s">
        <v>73</v>
      </c>
      <c r="C55" s="42" t="s">
        <v>27</v>
      </c>
      <c r="D55" s="42"/>
      <c r="E55" s="42"/>
      <c r="F55" s="42"/>
      <c r="G55">
        <v>5.0999999999999996</v>
      </c>
      <c r="H55" t="s">
        <v>13</v>
      </c>
      <c r="I55" s="7">
        <f>I53*G55/100</f>
        <v>24075.26</v>
      </c>
      <c r="J55" t="s">
        <v>20</v>
      </c>
    </row>
    <row r="56" spans="2:10" ht="31.2" customHeight="1" x14ac:dyDescent="0.3">
      <c r="B56" s="28" t="s">
        <v>74</v>
      </c>
      <c r="C56" s="42" t="s">
        <v>75</v>
      </c>
      <c r="D56" s="42"/>
      <c r="E56" s="42"/>
      <c r="F56" s="42"/>
      <c r="G56">
        <v>2.1</v>
      </c>
      <c r="H56" t="s">
        <v>13</v>
      </c>
      <c r="I56" s="7">
        <f>I53*G56/100</f>
        <v>9913.34</v>
      </c>
      <c r="J56" t="s">
        <v>20</v>
      </c>
    </row>
    <row r="57" spans="2:10" ht="19.8" customHeight="1" x14ac:dyDescent="0.3">
      <c r="B57" s="28"/>
      <c r="C57" s="29" t="s">
        <v>51</v>
      </c>
      <c r="D57" s="29"/>
      <c r="E57" s="29"/>
      <c r="F57" s="29"/>
      <c r="I57" s="7">
        <f>SUM(I54:I56)</f>
        <v>52871.16</v>
      </c>
      <c r="J57" t="s">
        <v>20</v>
      </c>
    </row>
    <row r="58" spans="2:10" ht="31.2" customHeight="1" x14ac:dyDescent="0.3">
      <c r="B58" s="2" t="s">
        <v>59</v>
      </c>
      <c r="C58" s="42" t="s">
        <v>60</v>
      </c>
      <c r="D58" s="42"/>
      <c r="E58" s="42"/>
      <c r="F58" s="42"/>
      <c r="G58">
        <v>1.25</v>
      </c>
      <c r="I58" s="7">
        <f>I57*G58</f>
        <v>66088.95</v>
      </c>
      <c r="J58" t="s">
        <v>20</v>
      </c>
    </row>
    <row r="59" spans="2:10" ht="38.4" customHeight="1" x14ac:dyDescent="0.3">
      <c r="B59" s="50" t="s">
        <v>80</v>
      </c>
      <c r="C59" s="37" t="s">
        <v>17</v>
      </c>
      <c r="D59" s="37"/>
      <c r="E59" s="37"/>
      <c r="F59" s="37"/>
      <c r="G59">
        <v>3.84</v>
      </c>
      <c r="H59" s="7"/>
      <c r="I59" s="7">
        <f>I58*G59</f>
        <v>253781.57</v>
      </c>
      <c r="J59" t="s">
        <v>20</v>
      </c>
    </row>
    <row r="60" spans="2:10" ht="19.2" customHeight="1" x14ac:dyDescent="0.3">
      <c r="C60" s="37" t="s">
        <v>18</v>
      </c>
      <c r="D60" s="37"/>
      <c r="E60" s="37"/>
      <c r="F60" s="37"/>
      <c r="G60">
        <v>2.2999999999999998</v>
      </c>
      <c r="H60" s="7"/>
      <c r="I60" s="7">
        <f>I59*G60</f>
        <v>583697.61</v>
      </c>
      <c r="J60" t="s">
        <v>20</v>
      </c>
    </row>
    <row r="61" spans="2:10" ht="19.2" customHeight="1" x14ac:dyDescent="0.3">
      <c r="B61" s="39" t="s">
        <v>31</v>
      </c>
      <c r="C61" s="39"/>
      <c r="D61" s="39"/>
      <c r="E61" s="39"/>
      <c r="F61" s="39"/>
      <c r="H61" s="7"/>
      <c r="I61" s="12">
        <f>I60</f>
        <v>583698</v>
      </c>
      <c r="J61" t="s">
        <v>20</v>
      </c>
    </row>
    <row r="63" spans="2:10" x14ac:dyDescent="0.3">
      <c r="B63" s="18" t="s">
        <v>32</v>
      </c>
      <c r="C63" s="19" t="s">
        <v>33</v>
      </c>
      <c r="D63" s="20"/>
      <c r="E63" s="20"/>
      <c r="F63" s="20"/>
    </row>
    <row r="65" spans="2:10" ht="60.6" customHeight="1" x14ac:dyDescent="0.3">
      <c r="B65" s="35" t="s">
        <v>28</v>
      </c>
      <c r="C65" s="35"/>
      <c r="D65" s="35"/>
      <c r="E65" s="35"/>
      <c r="F65" s="35"/>
      <c r="G65" s="35"/>
      <c r="H65" s="35"/>
      <c r="I65" s="35"/>
    </row>
    <row r="67" spans="2:10" ht="28.2" x14ac:dyDescent="0.3">
      <c r="B67" s="16" t="s">
        <v>29</v>
      </c>
      <c r="C67" s="45" t="s">
        <v>30</v>
      </c>
      <c r="D67" s="45"/>
      <c r="E67" t="s">
        <v>81</v>
      </c>
      <c r="I67" s="7">
        <f>(275+0.006*G7)*1000</f>
        <v>472064</v>
      </c>
      <c r="J67" s="5" t="s">
        <v>20</v>
      </c>
    </row>
    <row r="68" spans="2:10" ht="31.2" customHeight="1" x14ac:dyDescent="0.3">
      <c r="B68" s="28" t="s">
        <v>50</v>
      </c>
      <c r="C68" s="42" t="s">
        <v>49</v>
      </c>
      <c r="D68" s="42"/>
      <c r="E68" s="42"/>
      <c r="F68" s="42"/>
      <c r="G68">
        <v>4</v>
      </c>
      <c r="H68" t="s">
        <v>13</v>
      </c>
      <c r="I68" s="7">
        <f>I67*G68/100</f>
        <v>18882.560000000001</v>
      </c>
      <c r="J68" t="s">
        <v>20</v>
      </c>
    </row>
    <row r="69" spans="2:10" ht="31.2" customHeight="1" x14ac:dyDescent="0.3">
      <c r="B69" s="28" t="s">
        <v>73</v>
      </c>
      <c r="C69" s="42" t="s">
        <v>27</v>
      </c>
      <c r="D69" s="42"/>
      <c r="E69" s="42"/>
      <c r="F69" s="42"/>
      <c r="G69">
        <v>5.0999999999999996</v>
      </c>
      <c r="H69" t="s">
        <v>13</v>
      </c>
      <c r="I69" s="7">
        <f>I67*G69/100</f>
        <v>24075.26</v>
      </c>
      <c r="J69" t="s">
        <v>20</v>
      </c>
    </row>
    <row r="70" spans="2:10" ht="31.2" customHeight="1" x14ac:dyDescent="0.3">
      <c r="B70" s="28" t="s">
        <v>74</v>
      </c>
      <c r="C70" s="42" t="s">
        <v>75</v>
      </c>
      <c r="D70" s="42"/>
      <c r="E70" s="42"/>
      <c r="F70" s="42"/>
      <c r="G70">
        <v>2.1</v>
      </c>
      <c r="H70" t="s">
        <v>13</v>
      </c>
      <c r="I70" s="7">
        <f>I67*G70/100</f>
        <v>9913.34</v>
      </c>
      <c r="J70" t="s">
        <v>20</v>
      </c>
    </row>
    <row r="71" spans="2:10" ht="19.8" customHeight="1" x14ac:dyDescent="0.3">
      <c r="B71" s="28"/>
      <c r="C71" s="29" t="s">
        <v>51</v>
      </c>
      <c r="D71" s="29"/>
      <c r="E71" s="29"/>
      <c r="F71" s="29"/>
      <c r="I71" s="7">
        <f>SUM(I68:I70)</f>
        <v>52871.16</v>
      </c>
      <c r="J71" t="s">
        <v>20</v>
      </c>
    </row>
    <row r="72" spans="2:10" ht="31.2" customHeight="1" x14ac:dyDescent="0.3">
      <c r="B72" s="2" t="s">
        <v>59</v>
      </c>
      <c r="C72" s="42" t="s">
        <v>60</v>
      </c>
      <c r="D72" s="42"/>
      <c r="E72" s="42"/>
      <c r="F72" s="42"/>
      <c r="G72">
        <v>1.25</v>
      </c>
      <c r="I72" s="7">
        <f>I71*G72</f>
        <v>66088.95</v>
      </c>
      <c r="J72" t="s">
        <v>20</v>
      </c>
    </row>
    <row r="73" spans="2:10" ht="16.2" customHeight="1" x14ac:dyDescent="0.3">
      <c r="B73" s="2"/>
      <c r="C73" s="1" t="s">
        <v>51</v>
      </c>
      <c r="D73" s="1"/>
      <c r="E73" s="1"/>
      <c r="F73" s="1"/>
      <c r="I73" s="7">
        <f>I72</f>
        <v>66088.95</v>
      </c>
      <c r="J73" t="s">
        <v>20</v>
      </c>
    </row>
    <row r="74" spans="2:10" ht="28.2" x14ac:dyDescent="0.3">
      <c r="B74" s="15" t="s">
        <v>34</v>
      </c>
      <c r="C74" s="35" t="s">
        <v>35</v>
      </c>
      <c r="D74" s="35"/>
      <c r="E74" s="35"/>
      <c r="F74" s="35"/>
      <c r="G74">
        <v>4</v>
      </c>
      <c r="H74" t="s">
        <v>13</v>
      </c>
      <c r="I74" s="7">
        <f>I73*G74/100</f>
        <v>2643.56</v>
      </c>
      <c r="J74" t="s">
        <v>20</v>
      </c>
    </row>
    <row r="75" spans="2:10" ht="36" customHeight="1" x14ac:dyDescent="0.3">
      <c r="B75" s="50" t="s">
        <v>80</v>
      </c>
      <c r="C75" s="37" t="s">
        <v>17</v>
      </c>
      <c r="D75" s="37"/>
      <c r="E75" s="37"/>
      <c r="F75" s="37"/>
      <c r="G75">
        <v>3.84</v>
      </c>
      <c r="H75" s="7"/>
      <c r="I75" s="7">
        <f>I74*G75</f>
        <v>10151.27</v>
      </c>
      <c r="J75" t="s">
        <v>20</v>
      </c>
    </row>
    <row r="76" spans="2:10" ht="19.2" customHeight="1" x14ac:dyDescent="0.3">
      <c r="C76" s="37" t="s">
        <v>18</v>
      </c>
      <c r="D76" s="37"/>
      <c r="E76" s="37"/>
      <c r="F76" s="37"/>
      <c r="G76">
        <v>2.2999999999999998</v>
      </c>
      <c r="H76" s="7"/>
      <c r="I76" s="7">
        <f>I75*G76</f>
        <v>23347.919999999998</v>
      </c>
      <c r="J76" t="s">
        <v>20</v>
      </c>
    </row>
    <row r="77" spans="2:10" ht="19.2" customHeight="1" x14ac:dyDescent="0.3">
      <c r="B77" s="39" t="s">
        <v>36</v>
      </c>
      <c r="C77" s="39"/>
      <c r="D77" s="39"/>
      <c r="E77" s="39"/>
      <c r="F77" s="39"/>
      <c r="H77" s="7"/>
      <c r="I77" s="12">
        <f>I76</f>
        <v>23348</v>
      </c>
      <c r="J77" t="s">
        <v>20</v>
      </c>
    </row>
    <row r="79" spans="2:10" x14ac:dyDescent="0.3">
      <c r="B79" s="17" t="s">
        <v>37</v>
      </c>
    </row>
    <row r="81" spans="2:10" ht="61.95" customHeight="1" x14ac:dyDescent="0.3">
      <c r="B81" s="35" t="s">
        <v>28</v>
      </c>
      <c r="C81" s="35"/>
      <c r="D81" s="35"/>
      <c r="E81" s="35"/>
      <c r="F81" s="35"/>
      <c r="G81" s="35"/>
      <c r="H81" s="35"/>
      <c r="I81" s="35"/>
    </row>
    <row r="83" spans="2:10" ht="28.2" x14ac:dyDescent="0.3">
      <c r="B83" s="16" t="s">
        <v>29</v>
      </c>
      <c r="C83" s="45" t="s">
        <v>30</v>
      </c>
      <c r="D83" s="45"/>
      <c r="E83" t="s">
        <v>81</v>
      </c>
      <c r="I83" s="7">
        <f>(275+0.006*G7)*1000</f>
        <v>472064</v>
      </c>
      <c r="J83" s="5" t="s">
        <v>20</v>
      </c>
    </row>
    <row r="84" spans="2:10" ht="31.2" customHeight="1" x14ac:dyDescent="0.3">
      <c r="B84" s="28" t="s">
        <v>50</v>
      </c>
      <c r="C84" s="42" t="s">
        <v>49</v>
      </c>
      <c r="D84" s="42"/>
      <c r="E84" s="42"/>
      <c r="F84" s="42"/>
      <c r="G84">
        <v>4</v>
      </c>
      <c r="H84" t="s">
        <v>13</v>
      </c>
      <c r="I84" s="7">
        <f>I83*G84/100</f>
        <v>18882.560000000001</v>
      </c>
      <c r="J84" t="s">
        <v>20</v>
      </c>
    </row>
    <row r="85" spans="2:10" ht="31.2" customHeight="1" x14ac:dyDescent="0.3">
      <c r="B85" s="28" t="s">
        <v>73</v>
      </c>
      <c r="C85" s="42" t="s">
        <v>27</v>
      </c>
      <c r="D85" s="42"/>
      <c r="E85" s="42"/>
      <c r="F85" s="42"/>
      <c r="G85">
        <v>5.0999999999999996</v>
      </c>
      <c r="H85" t="s">
        <v>13</v>
      </c>
      <c r="I85" s="7">
        <f>I83*G85/100</f>
        <v>24075.26</v>
      </c>
      <c r="J85" t="s">
        <v>20</v>
      </c>
    </row>
    <row r="86" spans="2:10" ht="31.2" customHeight="1" x14ac:dyDescent="0.3">
      <c r="B86" s="28" t="s">
        <v>74</v>
      </c>
      <c r="C86" s="42" t="s">
        <v>75</v>
      </c>
      <c r="D86" s="42"/>
      <c r="E86" s="42"/>
      <c r="F86" s="42"/>
      <c r="G86">
        <v>2.1</v>
      </c>
      <c r="H86" t="s">
        <v>13</v>
      </c>
      <c r="I86" s="7">
        <f>I83*G86/100</f>
        <v>9913.34</v>
      </c>
      <c r="J86" t="s">
        <v>20</v>
      </c>
    </row>
    <row r="87" spans="2:10" ht="19.8" customHeight="1" x14ac:dyDescent="0.3">
      <c r="B87" s="28"/>
      <c r="C87" s="29" t="s">
        <v>51</v>
      </c>
      <c r="D87" s="29"/>
      <c r="E87" s="29"/>
      <c r="F87" s="29"/>
      <c r="I87" s="7">
        <f>SUM(I84:I86)</f>
        <v>52871.16</v>
      </c>
      <c r="J87" t="s">
        <v>20</v>
      </c>
    </row>
    <row r="88" spans="2:10" ht="31.2" customHeight="1" x14ac:dyDescent="0.3">
      <c r="B88" s="2" t="s">
        <v>59</v>
      </c>
      <c r="C88" s="42" t="s">
        <v>60</v>
      </c>
      <c r="D88" s="42"/>
      <c r="E88" s="42"/>
      <c r="F88" s="42"/>
      <c r="G88">
        <v>1.25</v>
      </c>
      <c r="I88" s="7">
        <f>I87*G88</f>
        <v>66088.95</v>
      </c>
      <c r="J88" t="s">
        <v>20</v>
      </c>
    </row>
    <row r="89" spans="2:10" ht="14.4" customHeight="1" x14ac:dyDescent="0.3">
      <c r="B89" s="2"/>
      <c r="C89" s="42" t="s">
        <v>52</v>
      </c>
      <c r="D89" s="42"/>
      <c r="E89" s="42"/>
      <c r="F89" s="42"/>
      <c r="I89" s="7">
        <f>I88</f>
        <v>66088.95</v>
      </c>
      <c r="J89" t="s">
        <v>20</v>
      </c>
    </row>
    <row r="90" spans="2:10" ht="28.2" x14ac:dyDescent="0.3">
      <c r="B90" s="15" t="s">
        <v>38</v>
      </c>
      <c r="C90" s="35" t="s">
        <v>35</v>
      </c>
      <c r="D90" s="35"/>
      <c r="E90" s="35"/>
      <c r="F90" s="35"/>
      <c r="G90">
        <v>5</v>
      </c>
      <c r="H90" t="s">
        <v>13</v>
      </c>
      <c r="I90" s="7">
        <f>I89*G90/100</f>
        <v>3304.45</v>
      </c>
      <c r="J90" t="s">
        <v>20</v>
      </c>
    </row>
    <row r="91" spans="2:10" ht="35.4" customHeight="1" x14ac:dyDescent="0.3">
      <c r="B91" s="50" t="s">
        <v>80</v>
      </c>
      <c r="C91" s="37" t="s">
        <v>17</v>
      </c>
      <c r="D91" s="37"/>
      <c r="E91" s="37"/>
      <c r="F91" s="37"/>
      <c r="G91">
        <v>3.84</v>
      </c>
      <c r="H91" s="7"/>
      <c r="I91" s="7">
        <f>I90*G91</f>
        <v>12689.09</v>
      </c>
      <c r="J91" t="s">
        <v>20</v>
      </c>
    </row>
    <row r="92" spans="2:10" ht="19.2" customHeight="1" x14ac:dyDescent="0.3">
      <c r="C92" s="37" t="s">
        <v>18</v>
      </c>
      <c r="D92" s="37"/>
      <c r="E92" s="37"/>
      <c r="F92" s="37"/>
      <c r="G92">
        <v>2.2999999999999998</v>
      </c>
      <c r="H92" s="7"/>
      <c r="I92" s="7">
        <f>I91*G92</f>
        <v>29184.91</v>
      </c>
      <c r="J92" t="s">
        <v>20</v>
      </c>
    </row>
    <row r="93" spans="2:10" ht="19.2" customHeight="1" x14ac:dyDescent="0.3">
      <c r="B93" s="39" t="s">
        <v>42</v>
      </c>
      <c r="C93" s="39"/>
      <c r="D93" s="39"/>
      <c r="E93" s="39"/>
      <c r="F93" s="39"/>
      <c r="H93" s="7"/>
      <c r="I93" s="12">
        <f>I92</f>
        <v>29185</v>
      </c>
      <c r="J93" t="s">
        <v>20</v>
      </c>
    </row>
    <row r="95" spans="2:10" ht="30.6" customHeight="1" x14ac:dyDescent="0.3">
      <c r="B95" s="46" t="s">
        <v>39</v>
      </c>
      <c r="C95" s="46"/>
      <c r="D95" s="46"/>
      <c r="E95" s="46"/>
      <c r="F95" s="46"/>
      <c r="G95" s="46"/>
      <c r="H95" s="46"/>
      <c r="I95" s="46"/>
    </row>
    <row r="97" spans="2:10" ht="63" customHeight="1" x14ac:dyDescent="0.3">
      <c r="B97" s="42" t="s">
        <v>28</v>
      </c>
      <c r="C97" s="42"/>
      <c r="D97" s="42"/>
      <c r="E97" s="42"/>
      <c r="F97" s="42"/>
      <c r="G97" s="42"/>
      <c r="H97" s="42"/>
      <c r="I97" s="42"/>
    </row>
    <row r="99" spans="2:10" ht="28.2" x14ac:dyDescent="0.3">
      <c r="B99" s="16" t="s">
        <v>29</v>
      </c>
      <c r="C99" s="45" t="s">
        <v>30</v>
      </c>
      <c r="D99" s="45"/>
      <c r="E99" t="s">
        <v>81</v>
      </c>
      <c r="I99" s="7">
        <f>(275+0.006*G7)*1000</f>
        <v>472064</v>
      </c>
      <c r="J99" s="5" t="s">
        <v>20</v>
      </c>
    </row>
    <row r="100" spans="2:10" ht="31.2" customHeight="1" x14ac:dyDescent="0.3">
      <c r="B100" s="28" t="s">
        <v>50</v>
      </c>
      <c r="C100" s="42" t="s">
        <v>49</v>
      </c>
      <c r="D100" s="42"/>
      <c r="E100" s="42"/>
      <c r="F100" s="42"/>
      <c r="G100">
        <v>4</v>
      </c>
      <c r="H100" t="s">
        <v>13</v>
      </c>
      <c r="I100" s="7">
        <f>I99*G100/100</f>
        <v>18882.560000000001</v>
      </c>
      <c r="J100" t="s">
        <v>20</v>
      </c>
    </row>
    <row r="101" spans="2:10" ht="31.2" customHeight="1" x14ac:dyDescent="0.3">
      <c r="B101" s="28" t="s">
        <v>73</v>
      </c>
      <c r="C101" s="42" t="s">
        <v>27</v>
      </c>
      <c r="D101" s="42"/>
      <c r="E101" s="42"/>
      <c r="F101" s="42"/>
      <c r="G101">
        <v>5.0999999999999996</v>
      </c>
      <c r="H101" t="s">
        <v>13</v>
      </c>
      <c r="I101" s="7">
        <f>I99*G101/100</f>
        <v>24075.26</v>
      </c>
      <c r="J101" t="s">
        <v>20</v>
      </c>
    </row>
    <row r="102" spans="2:10" ht="31.2" customHeight="1" x14ac:dyDescent="0.3">
      <c r="B102" s="28" t="s">
        <v>74</v>
      </c>
      <c r="C102" s="42" t="s">
        <v>75</v>
      </c>
      <c r="D102" s="42"/>
      <c r="E102" s="42"/>
      <c r="F102" s="42"/>
      <c r="G102">
        <v>2.1</v>
      </c>
      <c r="H102" t="s">
        <v>13</v>
      </c>
      <c r="I102" s="7">
        <f>I99*G102/100</f>
        <v>9913.34</v>
      </c>
      <c r="J102" t="s">
        <v>20</v>
      </c>
    </row>
    <row r="103" spans="2:10" ht="19.8" customHeight="1" x14ac:dyDescent="0.3">
      <c r="B103" s="28"/>
      <c r="C103" s="29" t="s">
        <v>51</v>
      </c>
      <c r="D103" s="29"/>
      <c r="E103" s="29"/>
      <c r="F103" s="29"/>
      <c r="I103" s="7">
        <f>SUM(I100:I102)</f>
        <v>52871.16</v>
      </c>
      <c r="J103" t="s">
        <v>20</v>
      </c>
    </row>
    <row r="104" spans="2:10" ht="31.2" customHeight="1" x14ac:dyDescent="0.3">
      <c r="B104" s="2" t="s">
        <v>59</v>
      </c>
      <c r="C104" s="42" t="s">
        <v>60</v>
      </c>
      <c r="D104" s="42"/>
      <c r="E104" s="42"/>
      <c r="F104" s="42"/>
      <c r="G104">
        <v>1.25</v>
      </c>
      <c r="I104" s="7">
        <f>I103*G104</f>
        <v>66088.95</v>
      </c>
      <c r="J104" t="s">
        <v>20</v>
      </c>
    </row>
    <row r="105" spans="2:10" ht="15" customHeight="1" x14ac:dyDescent="0.3">
      <c r="B105" s="2"/>
      <c r="C105" s="1" t="s">
        <v>51</v>
      </c>
      <c r="D105" s="1"/>
      <c r="E105" s="1"/>
      <c r="F105" s="1"/>
      <c r="I105" s="7">
        <f>I104</f>
        <v>66088.95</v>
      </c>
      <c r="J105" t="s">
        <v>20</v>
      </c>
    </row>
    <row r="106" spans="2:10" x14ac:dyDescent="0.3">
      <c r="C106" s="49" t="s">
        <v>40</v>
      </c>
      <c r="D106" s="49"/>
      <c r="E106" s="49"/>
      <c r="F106" s="49"/>
      <c r="G106">
        <v>1</v>
      </c>
      <c r="H106" t="s">
        <v>13</v>
      </c>
      <c r="I106" s="7">
        <f>I105*G106/100</f>
        <v>660.89</v>
      </c>
      <c r="J106" t="s">
        <v>20</v>
      </c>
    </row>
    <row r="107" spans="2:10" ht="39" customHeight="1" x14ac:dyDescent="0.3">
      <c r="B107" s="50" t="s">
        <v>80</v>
      </c>
      <c r="C107" s="37" t="s">
        <v>17</v>
      </c>
      <c r="D107" s="37"/>
      <c r="E107" s="37"/>
      <c r="F107" s="37"/>
      <c r="G107">
        <v>3.84</v>
      </c>
      <c r="H107" s="7"/>
      <c r="I107" s="7">
        <f>I106*G107</f>
        <v>2537.8200000000002</v>
      </c>
      <c r="J107" t="s">
        <v>20</v>
      </c>
    </row>
    <row r="108" spans="2:10" ht="19.2" customHeight="1" x14ac:dyDescent="0.3">
      <c r="C108" s="37" t="s">
        <v>18</v>
      </c>
      <c r="D108" s="37"/>
      <c r="E108" s="37"/>
      <c r="F108" s="37"/>
      <c r="G108">
        <v>2.2999999999999998</v>
      </c>
      <c r="H108" s="7"/>
      <c r="I108" s="7">
        <f>I107*G108</f>
        <v>5836.99</v>
      </c>
      <c r="J108" t="s">
        <v>20</v>
      </c>
    </row>
    <row r="109" spans="2:10" ht="19.2" customHeight="1" x14ac:dyDescent="0.3">
      <c r="B109" s="39" t="s">
        <v>41</v>
      </c>
      <c r="C109" s="39"/>
      <c r="D109" s="39"/>
      <c r="E109" s="39"/>
      <c r="F109" s="39"/>
      <c r="H109" s="7"/>
      <c r="I109" s="12">
        <f>I108</f>
        <v>5837</v>
      </c>
      <c r="J109" t="s">
        <v>20</v>
      </c>
    </row>
    <row r="110" spans="2:10" ht="19.2" customHeight="1" x14ac:dyDescent="0.3">
      <c r="B110" s="31"/>
      <c r="C110" s="31"/>
      <c r="D110" s="31"/>
      <c r="E110" s="31"/>
      <c r="F110" s="31"/>
      <c r="H110" s="7"/>
      <c r="I110" s="12"/>
    </row>
    <row r="111" spans="2:10" ht="19.2" customHeight="1" x14ac:dyDescent="0.3">
      <c r="B111" s="32" t="s">
        <v>16</v>
      </c>
      <c r="C111" s="31"/>
      <c r="D111" s="31"/>
      <c r="E111" s="31"/>
      <c r="F111" s="31"/>
      <c r="H111" s="7"/>
      <c r="I111" s="12">
        <f>I22+I45+I58+I73+I90+I106</f>
        <v>209684</v>
      </c>
      <c r="J111" t="s">
        <v>20</v>
      </c>
    </row>
    <row r="112" spans="2:10" ht="34.799999999999997" customHeight="1" x14ac:dyDescent="0.3">
      <c r="B112" s="47" t="s">
        <v>76</v>
      </c>
      <c r="C112" s="47"/>
      <c r="D112" s="47"/>
      <c r="E112" s="47"/>
      <c r="F112" s="47"/>
      <c r="G112" s="33">
        <v>33.75</v>
      </c>
      <c r="H112" s="7" t="s">
        <v>13</v>
      </c>
      <c r="I112" s="34">
        <f>I111*G112/100</f>
        <v>70768</v>
      </c>
      <c r="J112" t="s">
        <v>20</v>
      </c>
    </row>
    <row r="113" spans="2:10" ht="34.799999999999997" customHeight="1" x14ac:dyDescent="0.3">
      <c r="B113" s="48" t="s">
        <v>77</v>
      </c>
      <c r="C113" s="48"/>
      <c r="D113" s="48"/>
      <c r="E113" s="48"/>
      <c r="F113" s="48"/>
      <c r="G113" s="33">
        <v>4.16</v>
      </c>
      <c r="H113" s="7"/>
      <c r="I113" s="12">
        <f>I112*G113</f>
        <v>294395</v>
      </c>
      <c r="J113" t="s">
        <v>20</v>
      </c>
    </row>
    <row r="114" spans="2:10" ht="19.2" customHeight="1" x14ac:dyDescent="0.3">
      <c r="B114" s="32" t="s">
        <v>78</v>
      </c>
      <c r="C114" s="31"/>
      <c r="D114" s="31"/>
      <c r="E114" s="31"/>
      <c r="F114" s="31"/>
      <c r="H114" s="7"/>
      <c r="I114" s="12">
        <f>I26+I48+I61+I77+I93+I109+I113</f>
        <v>1585971</v>
      </c>
      <c r="J114" t="s">
        <v>20</v>
      </c>
    </row>
    <row r="115" spans="2:10" ht="19.2" customHeight="1" x14ac:dyDescent="0.3">
      <c r="B115" s="22"/>
      <c r="C115" s="22"/>
      <c r="D115" s="22"/>
      <c r="E115" s="22"/>
      <c r="F115" s="22"/>
      <c r="H115" s="7"/>
      <c r="I115" s="12"/>
    </row>
    <row r="116" spans="2:10" ht="18" customHeight="1" x14ac:dyDescent="0.3">
      <c r="B116" s="48" t="s">
        <v>61</v>
      </c>
      <c r="C116" s="48"/>
      <c r="D116" s="48"/>
      <c r="E116" s="48"/>
      <c r="F116" s="48"/>
      <c r="G116" s="48"/>
      <c r="H116" s="48"/>
      <c r="I116" s="12">
        <v>250000</v>
      </c>
      <c r="J116" t="s">
        <v>20</v>
      </c>
    </row>
    <row r="117" spans="2:10" ht="19.2" customHeight="1" x14ac:dyDescent="0.3">
      <c r="B117" s="22"/>
      <c r="C117" s="19"/>
      <c r="D117" s="20"/>
      <c r="E117" s="20"/>
      <c r="F117" s="22"/>
      <c r="H117" s="7"/>
      <c r="I117" s="12"/>
    </row>
    <row r="119" spans="2:10" x14ac:dyDescent="0.3">
      <c r="B119" s="17" t="s">
        <v>43</v>
      </c>
      <c r="C119" s="17"/>
      <c r="D119" s="17"/>
      <c r="E119" s="17"/>
      <c r="F119" s="17"/>
      <c r="G119" s="17"/>
      <c r="H119" s="17"/>
      <c r="I119" s="12">
        <f>I114+I116</f>
        <v>1835971</v>
      </c>
      <c r="J119" s="17" t="s">
        <v>20</v>
      </c>
    </row>
    <row r="120" spans="2:10" x14ac:dyDescent="0.3">
      <c r="B120" s="17"/>
      <c r="C120" s="17"/>
      <c r="D120" s="17"/>
      <c r="E120" s="17"/>
      <c r="F120" s="17"/>
      <c r="G120" s="17"/>
      <c r="H120" s="17"/>
      <c r="I120" s="21"/>
      <c r="J120" s="17"/>
    </row>
    <row r="121" spans="2:10" x14ac:dyDescent="0.3">
      <c r="B121" s="17" t="s">
        <v>44</v>
      </c>
      <c r="C121" s="17"/>
      <c r="D121" s="17"/>
      <c r="E121" s="17"/>
      <c r="F121" s="17"/>
      <c r="G121" s="17">
        <v>18</v>
      </c>
      <c r="H121" s="17" t="s">
        <v>13</v>
      </c>
      <c r="I121" s="21">
        <f>I119*G121/100</f>
        <v>330474.78000000003</v>
      </c>
      <c r="J121" s="17" t="s">
        <v>20</v>
      </c>
    </row>
    <row r="122" spans="2:10" x14ac:dyDescent="0.3">
      <c r="B122" s="17"/>
      <c r="C122" s="17"/>
      <c r="D122" s="17"/>
      <c r="E122" s="17"/>
      <c r="F122" s="17"/>
      <c r="G122" s="17"/>
      <c r="H122" s="17"/>
      <c r="I122" s="21"/>
      <c r="J122" s="17"/>
    </row>
    <row r="123" spans="2:10" s="17" customFormat="1" x14ac:dyDescent="0.3">
      <c r="B123" s="17" t="s">
        <v>45</v>
      </c>
      <c r="I123" s="21">
        <f>I119*1.18</f>
        <v>2166445.7799999998</v>
      </c>
      <c r="J123" s="17" t="s">
        <v>20</v>
      </c>
    </row>
  </sheetData>
  <mergeCells count="72">
    <mergeCell ref="B112:F112"/>
    <mergeCell ref="B113:F113"/>
    <mergeCell ref="B116:H116"/>
    <mergeCell ref="C70:F70"/>
    <mergeCell ref="C85:F85"/>
    <mergeCell ref="C86:F86"/>
    <mergeCell ref="C101:F101"/>
    <mergeCell ref="C102:F102"/>
    <mergeCell ref="C88:F88"/>
    <mergeCell ref="C104:F104"/>
    <mergeCell ref="C90:F90"/>
    <mergeCell ref="C106:F106"/>
    <mergeCell ref="C107:F107"/>
    <mergeCell ref="C108:F108"/>
    <mergeCell ref="B109:F109"/>
    <mergeCell ref="C92:F92"/>
    <mergeCell ref="C59:F59"/>
    <mergeCell ref="C60:F60"/>
    <mergeCell ref="C91:F91"/>
    <mergeCell ref="B65:I65"/>
    <mergeCell ref="C67:D67"/>
    <mergeCell ref="C74:F74"/>
    <mergeCell ref="C75:F75"/>
    <mergeCell ref="C76:F76"/>
    <mergeCell ref="C68:F68"/>
    <mergeCell ref="C84:F84"/>
    <mergeCell ref="C89:F89"/>
    <mergeCell ref="B93:F93"/>
    <mergeCell ref="B95:I95"/>
    <mergeCell ref="B97:I97"/>
    <mergeCell ref="C99:D99"/>
    <mergeCell ref="C100:F100"/>
    <mergeCell ref="C9:F9"/>
    <mergeCell ref="C10:F10"/>
    <mergeCell ref="B77:F77"/>
    <mergeCell ref="B81:I81"/>
    <mergeCell ref="C83:D83"/>
    <mergeCell ref="B61:F61"/>
    <mergeCell ref="C47:F47"/>
    <mergeCell ref="B48:F48"/>
    <mergeCell ref="C54:F54"/>
    <mergeCell ref="C53:D53"/>
    <mergeCell ref="C58:F58"/>
    <mergeCell ref="C72:F72"/>
    <mergeCell ref="C39:F39"/>
    <mergeCell ref="C55:F55"/>
    <mergeCell ref="C56:F56"/>
    <mergeCell ref="C69:F69"/>
    <mergeCell ref="C20:F20"/>
    <mergeCell ref="B2:J3"/>
    <mergeCell ref="B50:G50"/>
    <mergeCell ref="B52:I52"/>
    <mergeCell ref="C33:F33"/>
    <mergeCell ref="C34:G34"/>
    <mergeCell ref="B36:G36"/>
    <mergeCell ref="C46:F46"/>
    <mergeCell ref="C23:F23"/>
    <mergeCell ref="C24:F24"/>
    <mergeCell ref="B26:F26"/>
    <mergeCell ref="B28:G28"/>
    <mergeCell ref="B30:I30"/>
    <mergeCell ref="B5:G5"/>
    <mergeCell ref="B8:I8"/>
    <mergeCell ref="C11:G11"/>
    <mergeCell ref="B12:F12"/>
    <mergeCell ref="B13:G13"/>
    <mergeCell ref="C14:G14"/>
    <mergeCell ref="C19:F19"/>
    <mergeCell ref="C43:F43"/>
    <mergeCell ref="C38:F38"/>
    <mergeCell ref="C42:F42"/>
    <mergeCell ref="C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2016-02-18T09:09:56Z</dcterms:modified>
</cp:coreProperties>
</file>