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17256" windowHeight="6084"/>
  </bookViews>
  <sheets>
    <sheet name="Лист1" sheetId="1" r:id="rId1"/>
  </sheets>
  <calcPr calcId="152511" fullPrecision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6" i="1"/>
  <c r="I17" i="1"/>
  <c r="I92" i="1"/>
  <c r="I91" i="1"/>
  <c r="I79" i="1"/>
  <c r="I78" i="1"/>
  <c r="I66" i="1"/>
  <c r="I65" i="1"/>
  <c r="I49" i="1"/>
  <c r="I50" i="1"/>
  <c r="I51" i="1"/>
  <c r="I52" i="1"/>
  <c r="I53" i="1"/>
  <c r="I54" i="1"/>
  <c r="I55" i="1"/>
  <c r="I87" i="1"/>
  <c r="I88" i="1"/>
  <c r="I89" i="1"/>
  <c r="I90" i="1"/>
  <c r="I93" i="1"/>
  <c r="I94" i="1"/>
  <c r="I74" i="1"/>
  <c r="I75" i="1"/>
  <c r="I76" i="1"/>
  <c r="I77" i="1"/>
  <c r="I80" i="1"/>
  <c r="I81" i="1"/>
  <c r="I61" i="1"/>
  <c r="I62" i="1"/>
  <c r="I63" i="1"/>
  <c r="I64" i="1"/>
  <c r="I67" i="1"/>
  <c r="I68" i="1"/>
  <c r="G7" i="1"/>
  <c r="I13" i="1"/>
  <c r="I15" i="1"/>
  <c r="I19" i="1"/>
  <c r="I20" i="1"/>
  <c r="I21" i="1"/>
  <c r="I22" i="1"/>
  <c r="I23" i="1"/>
  <c r="I98" i="1"/>
  <c r="I33" i="1"/>
  <c r="I35" i="1"/>
  <c r="I36" i="1"/>
  <c r="I37" i="1"/>
  <c r="I38" i="1"/>
  <c r="I40" i="1"/>
  <c r="I41" i="1"/>
  <c r="I42" i="1"/>
  <c r="I43" i="1"/>
  <c r="I44" i="1"/>
  <c r="I100" i="1"/>
  <c r="I102" i="1"/>
</calcChain>
</file>

<file path=xl/sharedStrings.xml><?xml version="1.0" encoding="utf-8"?>
<sst xmlns="http://schemas.openxmlformats.org/spreadsheetml/2006/main" count="194" uniqueCount="74">
  <si>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</si>
  <si>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</si>
  <si>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</si>
  <si>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</si>
  <si>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</si>
  <si>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</si>
  <si>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</si>
  <si>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</si>
  <si>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</si>
  <si>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</si>
  <si>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</si>
  <si>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</si>
  <si>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</si>
  <si>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</si>
  <si>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</si>
  <si>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</si>
  <si>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</si>
  <si>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1 кв. 2015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</si>
  <si>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</si>
  <si>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</si>
  <si>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</si>
  <si>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</si>
  <si>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</si>
  <si>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</si>
  <si>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</si>
  <si>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Процент от базовой цены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</si>
  <si>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</si>
  <si>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</si>
  <si>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</si>
  <si>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Таблица №12     п.19</t>
  </si>
  <si>
    <t xml:space="preserve">Процент от базовой цены  </t>
  </si>
  <si>
    <t>Стоимость работ (раздел № 5)</t>
  </si>
  <si>
    <t>Всего по разделам</t>
  </si>
  <si>
    <t xml:space="preserve">НДС </t>
  </si>
  <si>
    <t>ИТОГО с НДС</t>
  </si>
  <si>
    <t>Расчёт начальной (максимальной) цены на разработку  проектной документации на капитальный ремонт фасада мкд № 80 по пр. Ленина в городе Мурманск</t>
  </si>
  <si>
    <t>Объем</t>
  </si>
  <si>
    <t>п. 6</t>
  </si>
  <si>
    <t>Выполнение работ в зданиях, являющихся памятником архитектуры</t>
  </si>
  <si>
    <t>Табл. 10 п. 5</t>
  </si>
  <si>
    <t>(450+0.006*38771)*1000;  V=38771м³</t>
  </si>
  <si>
    <t>Табл. 11 п. 2</t>
  </si>
  <si>
    <t>Таблица №12     п.8</t>
  </si>
  <si>
    <t>Процент от базовой цены (сметная документация)</t>
  </si>
  <si>
    <t>Фасад</t>
  </si>
  <si>
    <t>Базовая стоимость работ по обследованию, составляет:</t>
  </si>
  <si>
    <t>Таблица 9</t>
  </si>
  <si>
    <t>п. 2</t>
  </si>
  <si>
    <t>Стены, перегородки, перемычки, окна, двери, ворота</t>
  </si>
  <si>
    <t>таблица 10 п. 5</t>
  </si>
  <si>
    <t>Здания, являющиеся памятником архитектуры</t>
  </si>
  <si>
    <t>таблица 10 п. 6</t>
  </si>
  <si>
    <t>Использование дополнительных лестниц и различных приспособлений</t>
  </si>
  <si>
    <t>таблица 10 п. 4</t>
  </si>
  <si>
    <t>Работы в частях здания (чердаки, кровли, фасады и.др.) в зимний период времени</t>
  </si>
  <si>
    <t>Стоимость обследовательских работ (раздел № 2)</t>
  </si>
  <si>
    <t xml:space="preserve">Раздел № 2. Расчет стоимости   работ по  обследованию </t>
  </si>
  <si>
    <t>Таблица № 7,  пункт 2</t>
  </si>
  <si>
    <t>Таблица 4</t>
  </si>
  <si>
    <t xml:space="preserve">Цена на выполнение обследовательских работ для многоэтажных зданий </t>
  </si>
  <si>
    <t>Раздел № 3. Расчет стоимости проектных работ</t>
  </si>
  <si>
    <t>п.2.1.12</t>
  </si>
  <si>
    <t>корректировка проекта</t>
  </si>
  <si>
    <t>п. 1.9</t>
  </si>
  <si>
    <t>Стоимость проектных работ (раздел № 3)</t>
  </si>
  <si>
    <t>Раздел № 4.</t>
  </si>
  <si>
    <t>Стоимость ПОКР (раздел № 4)</t>
  </si>
  <si>
    <t>Раздел № 5.  Расчет  стоимости  "Сметная документация"</t>
  </si>
  <si>
    <t>Раздел № 6.  Расчет  стоимости  "Мероприятия по обеспечению соблюдений  требований энергетической эффективности"</t>
  </si>
  <si>
    <t>Стоимость работ (раздел № 6)</t>
  </si>
  <si>
    <t>Стоимость  прохождения историко-культурной экспертизы</t>
  </si>
  <si>
    <t>Таблица №11     п.2</t>
  </si>
  <si>
    <t>Здания, являющиеся памятником архитектуры или культурного наследия</t>
  </si>
  <si>
    <t>Работы в частях здания (чердаки, кровли, фасады и др.) в зимний период времени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</si>
</sst>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2"/>
  <sheetViews>
    <sheetView tabSelected="1" workbookViewId="0">
      <selection activeCell="I102" sqref="I102"/>
    </sheetView>
  </sheetViews>
  <sheetFormatPr defaultRowHeight="14.4" x14ac:dyDescent="0.3"/>
  <cols>
    <col min="1" max="1" width="2.109375" customWidth="1"/>
    <col min="2" max="2" width="15.21875" customWidth="1"/>
    <col min="7" max="7" width="9.6640625" customWidth="1"/>
    <col min="8" max="8" width="5.88671875" customWidth="1"/>
    <col min="9" max="9" width="9.88671875" style="6" bestFit="1" customWidth="1"/>
    <col min="10" max="10" width="11" customWidth="1"/>
  </cols>
  <sheetData>
    <row r="2" spans="2:10" x14ac:dyDescent="0.3">
      <c r="B2" s="29" t="s">
        <v>35</v>
      </c>
      <c r="C2" s="29"/>
      <c r="D2" s="29"/>
      <c r="E2" s="29"/>
      <c r="F2" s="29"/>
      <c r="G2" s="29"/>
      <c r="H2" s="29"/>
      <c r="I2" s="29"/>
      <c r="J2" s="29"/>
    </row>
    <row r="3" spans="2:10" ht="29.4" customHeight="1" x14ac:dyDescent="0.3">
      <c r="B3" s="29"/>
      <c r="C3" s="29"/>
      <c r="D3" s="29"/>
      <c r="E3" s="29"/>
      <c r="F3" s="29"/>
      <c r="G3" s="29"/>
      <c r="H3" s="29"/>
      <c r="I3" s="29"/>
      <c r="J3" s="29"/>
    </row>
    <row r="5" spans="2:10" x14ac:dyDescent="0.3">
      <c r="B5" s="31" t="s">
        <v>0</v>
      </c>
      <c r="C5" s="31"/>
      <c r="D5" s="31"/>
      <c r="E5" s="31"/>
      <c r="F5" s="31"/>
      <c r="G5" s="31"/>
    </row>
    <row r="6" spans="2:10" x14ac:dyDescent="0.3">
      <c r="B6" s="5"/>
      <c r="C6" s="5"/>
      <c r="D6" s="5"/>
      <c r="E6" s="5"/>
      <c r="F6" s="5"/>
      <c r="G6" s="5"/>
    </row>
    <row r="7" spans="2:10" s="7" customFormat="1" ht="18.600000000000001" customHeight="1" x14ac:dyDescent="0.3">
      <c r="C7" s="7" t="s">
        <v>36</v>
      </c>
      <c r="G7" s="21">
        <f>131.76*13.88*21.2</f>
        <v>38771.199999999997</v>
      </c>
      <c r="H7" s="7" t="s">
        <v>14</v>
      </c>
      <c r="I7" s="8"/>
    </row>
    <row r="8" spans="2:10" ht="38.4" customHeight="1" x14ac:dyDescent="0.3">
      <c r="B8" s="32" t="s">
        <v>1</v>
      </c>
      <c r="C8" s="32"/>
      <c r="D8" s="32"/>
      <c r="E8" s="32"/>
      <c r="F8" s="32"/>
      <c r="G8" s="32"/>
      <c r="H8" s="32"/>
      <c r="I8" s="32"/>
    </row>
    <row r="9" spans="2:10" ht="28.8" x14ac:dyDescent="0.3">
      <c r="B9" s="1" t="s">
        <v>2</v>
      </c>
      <c r="C9" s="28" t="s">
        <v>3</v>
      </c>
      <c r="D9" s="28"/>
      <c r="E9" s="28"/>
      <c r="F9" s="28"/>
      <c r="H9" s="9"/>
      <c r="I9" s="11">
        <v>2</v>
      </c>
    </row>
    <row r="10" spans="2:10" ht="28.8" x14ac:dyDescent="0.3">
      <c r="B10" s="1" t="s">
        <v>4</v>
      </c>
      <c r="C10" s="28" t="s">
        <v>5</v>
      </c>
      <c r="D10" s="28"/>
      <c r="E10" s="28"/>
      <c r="F10" s="28"/>
      <c r="H10" s="9"/>
      <c r="I10" s="11">
        <v>2</v>
      </c>
    </row>
    <row r="11" spans="2:10" ht="29.4" customHeight="1" x14ac:dyDescent="0.3">
      <c r="B11" s="3" t="s">
        <v>6</v>
      </c>
      <c r="C11" s="25" t="s">
        <v>7</v>
      </c>
      <c r="D11" s="25"/>
      <c r="E11" s="25"/>
      <c r="F11" s="25"/>
      <c r="G11" s="25"/>
      <c r="H11" s="9"/>
      <c r="I11" s="10">
        <v>147.19999999999999</v>
      </c>
      <c r="J11" s="2" t="s">
        <v>8</v>
      </c>
    </row>
    <row r="12" spans="2:10" x14ac:dyDescent="0.3">
      <c r="B12" s="26" t="s">
        <v>9</v>
      </c>
      <c r="C12" s="26"/>
      <c r="D12" s="26"/>
      <c r="E12" s="26"/>
      <c r="F12" s="26"/>
    </row>
    <row r="13" spans="2:10" x14ac:dyDescent="0.3">
      <c r="B13" s="27" t="s">
        <v>10</v>
      </c>
      <c r="C13" s="27"/>
      <c r="D13" s="27"/>
      <c r="E13" s="27"/>
      <c r="F13" s="27"/>
      <c r="G13" s="27"/>
      <c r="H13" s="10"/>
      <c r="I13" s="10">
        <f>G7*I11/100</f>
        <v>57071.21</v>
      </c>
      <c r="J13" t="s">
        <v>15</v>
      </c>
    </row>
    <row r="14" spans="2:10" ht="17.399999999999999" customHeight="1" x14ac:dyDescent="0.3">
      <c r="B14" t="s">
        <v>12</v>
      </c>
      <c r="C14" s="28" t="s">
        <v>11</v>
      </c>
      <c r="D14" s="28"/>
      <c r="E14" s="28"/>
      <c r="F14" s="28"/>
      <c r="G14" s="28"/>
      <c r="H14" s="6"/>
    </row>
    <row r="15" spans="2:10" ht="16.2" customHeight="1" x14ac:dyDescent="0.3">
      <c r="B15" t="s">
        <v>37</v>
      </c>
      <c r="C15" s="4" t="s">
        <v>44</v>
      </c>
      <c r="D15" s="4"/>
      <c r="E15" s="4"/>
      <c r="F15" s="4"/>
      <c r="G15" s="4">
        <v>17.88</v>
      </c>
      <c r="H15" s="11" t="s">
        <v>13</v>
      </c>
      <c r="I15" s="11">
        <f>I13*G15/100</f>
        <v>10204.33</v>
      </c>
      <c r="J15" t="s">
        <v>21</v>
      </c>
    </row>
    <row r="16" spans="2:10" ht="25.8" customHeight="1" x14ac:dyDescent="0.3">
      <c r="B16" t="s">
        <v>51</v>
      </c>
      <c r="C16" s="33" t="s">
        <v>52</v>
      </c>
      <c r="D16" s="33"/>
      <c r="E16" s="33"/>
      <c r="F16" s="33"/>
      <c r="G16" s="4">
        <v>1.1499999999999999</v>
      </c>
      <c r="H16" s="11"/>
      <c r="I16" s="10">
        <f>I15*1.15</f>
        <v>11734.98</v>
      </c>
      <c r="J16" t="s">
        <v>21</v>
      </c>
    </row>
    <row r="17" spans="2:10" ht="29.4" customHeight="1" x14ac:dyDescent="0.3">
      <c r="B17" t="s">
        <v>53</v>
      </c>
      <c r="C17" s="33" t="s">
        <v>73</v>
      </c>
      <c r="D17" s="33"/>
      <c r="E17" s="33"/>
      <c r="F17" s="33"/>
      <c r="G17" s="4">
        <v>1.2</v>
      </c>
      <c r="H17" s="11"/>
      <c r="I17" s="10">
        <f>I16*G17</f>
        <v>14081.98</v>
      </c>
      <c r="J17" t="s">
        <v>21</v>
      </c>
    </row>
    <row r="18" spans="2:10" ht="17.399999999999999" customHeight="1" x14ac:dyDescent="0.3">
      <c r="C18" t="s">
        <v>16</v>
      </c>
      <c r="H18" s="6"/>
      <c r="I18" s="6">
        <f>I17</f>
        <v>14081.98</v>
      </c>
      <c r="J18" t="s">
        <v>21</v>
      </c>
    </row>
    <row r="19" spans="2:10" ht="17.399999999999999" customHeight="1" x14ac:dyDescent="0.3">
      <c r="B19" t="s">
        <v>61</v>
      </c>
      <c r="C19" t="s">
        <v>62</v>
      </c>
      <c r="G19">
        <v>0.75</v>
      </c>
      <c r="H19" s="6"/>
      <c r="I19" s="6">
        <f>I18*G19</f>
        <v>10561.49</v>
      </c>
      <c r="J19" t="s">
        <v>21</v>
      </c>
    </row>
    <row r="20" spans="2:10" ht="19.2" customHeight="1" x14ac:dyDescent="0.3">
      <c r="B20" t="s">
        <v>17</v>
      </c>
      <c r="C20" s="28" t="s">
        <v>18</v>
      </c>
      <c r="D20" s="28"/>
      <c r="E20" s="28"/>
      <c r="F20" s="28"/>
      <c r="G20">
        <v>3.79</v>
      </c>
      <c r="H20" s="6"/>
      <c r="I20" s="6">
        <f>I19*G20</f>
        <v>40028.050000000003</v>
      </c>
      <c r="J20" t="s">
        <v>21</v>
      </c>
    </row>
    <row r="21" spans="2:10" ht="19.2" customHeight="1" x14ac:dyDescent="0.3">
      <c r="C21" s="28" t="s">
        <v>19</v>
      </c>
      <c r="D21" s="28"/>
      <c r="E21" s="28"/>
      <c r="F21" s="28"/>
      <c r="G21">
        <v>2.2000000000000002</v>
      </c>
      <c r="H21" s="6"/>
      <c r="I21" s="6">
        <f>I20*G21</f>
        <v>88061.71</v>
      </c>
      <c r="J21" t="s">
        <v>21</v>
      </c>
    </row>
    <row r="22" spans="2:10" ht="35.4" customHeight="1" x14ac:dyDescent="0.3">
      <c r="B22" t="s">
        <v>39</v>
      </c>
      <c r="C22" s="24" t="s">
        <v>38</v>
      </c>
      <c r="D22" s="24"/>
      <c r="E22" s="24"/>
      <c r="F22" s="24"/>
      <c r="G22">
        <v>1.25</v>
      </c>
      <c r="H22" s="6"/>
      <c r="I22" s="6">
        <f>I21*G22</f>
        <v>110077.14</v>
      </c>
      <c r="J22" t="s">
        <v>21</v>
      </c>
    </row>
    <row r="23" spans="2:10" ht="19.2" customHeight="1" x14ac:dyDescent="0.3">
      <c r="B23" s="26" t="s">
        <v>20</v>
      </c>
      <c r="C23" s="26"/>
      <c r="D23" s="26"/>
      <c r="E23" s="26"/>
      <c r="F23" s="26"/>
      <c r="H23" s="6"/>
      <c r="I23" s="13">
        <f>I22</f>
        <v>110077</v>
      </c>
      <c r="J23" t="s">
        <v>21</v>
      </c>
    </row>
    <row r="24" spans="2:10" ht="19.2" customHeight="1" x14ac:dyDescent="0.3">
      <c r="B24" s="22"/>
      <c r="C24" s="22"/>
      <c r="D24" s="22"/>
      <c r="E24" s="22"/>
      <c r="F24" s="22"/>
      <c r="H24" s="6"/>
      <c r="I24" s="13"/>
    </row>
    <row r="25" spans="2:10" x14ac:dyDescent="0.3">
      <c r="B25" s="26" t="s">
        <v>56</v>
      </c>
      <c r="C25" s="26"/>
      <c r="D25" s="26"/>
      <c r="E25" s="26"/>
      <c r="F25" s="26"/>
      <c r="G25" s="26"/>
      <c r="H25" s="6"/>
    </row>
    <row r="26" spans="2:10" x14ac:dyDescent="0.3">
      <c r="H26" s="6"/>
    </row>
    <row r="27" spans="2:10" ht="32.4" customHeight="1" x14ac:dyDescent="0.3">
      <c r="B27" s="24" t="s">
        <v>1</v>
      </c>
      <c r="C27" s="24"/>
      <c r="D27" s="24"/>
      <c r="E27" s="24"/>
      <c r="F27" s="24"/>
      <c r="G27" s="24"/>
      <c r="H27" s="24"/>
      <c r="I27" s="24"/>
    </row>
    <row r="28" spans="2:10" x14ac:dyDescent="0.3">
      <c r="H28" s="6"/>
    </row>
    <row r="29" spans="2:10" ht="28.8" x14ac:dyDescent="0.3">
      <c r="B29" s="1" t="s">
        <v>2</v>
      </c>
      <c r="C29" s="28" t="s">
        <v>3</v>
      </c>
      <c r="D29" s="28"/>
      <c r="E29" s="28"/>
      <c r="F29" s="28"/>
      <c r="H29" s="23"/>
      <c r="I29" s="11">
        <v>2</v>
      </c>
    </row>
    <row r="30" spans="2:10" ht="28.8" x14ac:dyDescent="0.3">
      <c r="B30" s="1" t="s">
        <v>57</v>
      </c>
      <c r="C30" s="28" t="s">
        <v>5</v>
      </c>
      <c r="D30" s="28"/>
      <c r="E30" s="28"/>
      <c r="F30" s="28"/>
      <c r="H30" s="23"/>
      <c r="I30" s="11">
        <v>2</v>
      </c>
    </row>
    <row r="31" spans="2:10" ht="29.4" customHeight="1" x14ac:dyDescent="0.3">
      <c r="B31" s="3" t="s">
        <v>58</v>
      </c>
      <c r="C31" s="25" t="s">
        <v>59</v>
      </c>
      <c r="D31" s="25"/>
      <c r="E31" s="25"/>
      <c r="F31" s="25"/>
      <c r="G31" s="25"/>
      <c r="H31" s="23"/>
      <c r="I31" s="10">
        <v>193.1</v>
      </c>
      <c r="J31" s="2" t="s">
        <v>8</v>
      </c>
    </row>
    <row r="32" spans="2:10" x14ac:dyDescent="0.3">
      <c r="B32" s="16" t="s">
        <v>45</v>
      </c>
    </row>
    <row r="33" spans="2:10" x14ac:dyDescent="0.3">
      <c r="B33" s="27" t="s">
        <v>10</v>
      </c>
      <c r="C33" s="27"/>
      <c r="D33" s="27"/>
      <c r="E33" s="27"/>
      <c r="F33" s="27"/>
      <c r="G33" s="27"/>
      <c r="I33" s="6">
        <f>G7*I31/100</f>
        <v>74867.19</v>
      </c>
      <c r="J33" t="s">
        <v>21</v>
      </c>
    </row>
    <row r="34" spans="2:10" x14ac:dyDescent="0.3">
      <c r="B34" t="s">
        <v>46</v>
      </c>
      <c r="C34" s="36" t="s">
        <v>11</v>
      </c>
    </row>
    <row r="35" spans="2:10" ht="29.4" customHeight="1" x14ac:dyDescent="0.3">
      <c r="B35" s="37" t="s">
        <v>47</v>
      </c>
      <c r="C35" s="38" t="s">
        <v>48</v>
      </c>
      <c r="D35" s="38"/>
      <c r="E35" s="38"/>
      <c r="F35" s="38"/>
      <c r="G35" s="14">
        <v>32.590000000000003</v>
      </c>
      <c r="H35" t="s">
        <v>13</v>
      </c>
      <c r="I35" s="6">
        <f>I33*G35/100</f>
        <v>24399.22</v>
      </c>
      <c r="J35" t="s">
        <v>21</v>
      </c>
    </row>
    <row r="36" spans="2:10" ht="30" customHeight="1" x14ac:dyDescent="0.3">
      <c r="B36" t="s">
        <v>49</v>
      </c>
      <c r="C36" s="33" t="s">
        <v>50</v>
      </c>
      <c r="D36" s="33"/>
      <c r="E36" s="33"/>
      <c r="F36" s="33"/>
      <c r="G36" s="4">
        <v>1.25</v>
      </c>
      <c r="H36" s="11"/>
      <c r="I36" s="10">
        <f>I35*1.25</f>
        <v>30499.03</v>
      </c>
      <c r="J36" t="s">
        <v>21</v>
      </c>
    </row>
    <row r="37" spans="2:10" ht="25.8" customHeight="1" x14ac:dyDescent="0.3">
      <c r="B37" t="s">
        <v>51</v>
      </c>
      <c r="C37" s="33" t="s">
        <v>52</v>
      </c>
      <c r="D37" s="33"/>
      <c r="E37" s="33"/>
      <c r="F37" s="33"/>
      <c r="G37" s="4">
        <v>1.1499999999999999</v>
      </c>
      <c r="H37" s="11"/>
      <c r="I37" s="10">
        <f>I36*1.15</f>
        <v>35073.879999999997</v>
      </c>
      <c r="J37" t="s">
        <v>21</v>
      </c>
    </row>
    <row r="38" spans="2:10" ht="29.4" customHeight="1" x14ac:dyDescent="0.3">
      <c r="B38" t="s">
        <v>53</v>
      </c>
      <c r="C38" s="33" t="s">
        <v>54</v>
      </c>
      <c r="D38" s="33"/>
      <c r="E38" s="33"/>
      <c r="F38" s="33"/>
      <c r="G38" s="4">
        <v>1.2</v>
      </c>
      <c r="H38" s="11"/>
      <c r="I38" s="10">
        <f>I37*G38</f>
        <v>42088.66</v>
      </c>
      <c r="J38" t="s">
        <v>21</v>
      </c>
    </row>
    <row r="39" spans="2:10" ht="7.2" customHeight="1" x14ac:dyDescent="0.3"/>
    <row r="40" spans="2:10" ht="17.399999999999999" customHeight="1" x14ac:dyDescent="0.3">
      <c r="C40" t="s">
        <v>16</v>
      </c>
      <c r="H40" s="6"/>
      <c r="I40" s="6">
        <f>I38</f>
        <v>42088.66</v>
      </c>
      <c r="J40" t="s">
        <v>21</v>
      </c>
    </row>
    <row r="41" spans="2:10" ht="17.399999999999999" customHeight="1" x14ac:dyDescent="0.3">
      <c r="B41" t="s">
        <v>61</v>
      </c>
      <c r="C41" t="s">
        <v>62</v>
      </c>
      <c r="G41">
        <v>0.75</v>
      </c>
      <c r="H41" s="6"/>
      <c r="I41" s="6">
        <f>I40*G41</f>
        <v>31566.5</v>
      </c>
      <c r="J41" t="s">
        <v>21</v>
      </c>
    </row>
    <row r="42" spans="2:10" ht="19.2" customHeight="1" x14ac:dyDescent="0.3">
      <c r="B42" t="s">
        <v>17</v>
      </c>
      <c r="C42" s="28" t="s">
        <v>18</v>
      </c>
      <c r="D42" s="28"/>
      <c r="E42" s="28"/>
      <c r="F42" s="28"/>
      <c r="G42">
        <v>3.79</v>
      </c>
      <c r="H42" s="6"/>
      <c r="I42" s="6">
        <f>I41*G42</f>
        <v>119637.04</v>
      </c>
      <c r="J42" t="s">
        <v>21</v>
      </c>
    </row>
    <row r="43" spans="2:10" ht="19.2" customHeight="1" x14ac:dyDescent="0.3">
      <c r="C43" s="28" t="s">
        <v>19</v>
      </c>
      <c r="D43" s="28"/>
      <c r="E43" s="28"/>
      <c r="F43" s="28"/>
      <c r="G43">
        <v>2.2000000000000002</v>
      </c>
      <c r="H43" s="6"/>
      <c r="I43" s="6">
        <f>I42*G43</f>
        <v>263201.49</v>
      </c>
      <c r="J43" t="s">
        <v>21</v>
      </c>
    </row>
    <row r="44" spans="2:10" ht="19.2" customHeight="1" x14ac:dyDescent="0.3">
      <c r="B44" s="26" t="s">
        <v>55</v>
      </c>
      <c r="C44" s="26"/>
      <c r="D44" s="26"/>
      <c r="E44" s="26"/>
      <c r="F44" s="26"/>
      <c r="H44" s="6"/>
      <c r="I44" s="13">
        <f>I43</f>
        <v>263201</v>
      </c>
      <c r="J44" t="s">
        <v>21</v>
      </c>
    </row>
    <row r="45" spans="2:10" ht="19.2" customHeight="1" x14ac:dyDescent="0.3">
      <c r="B45" s="22"/>
      <c r="C45" s="22"/>
      <c r="D45" s="22"/>
      <c r="E45" s="22"/>
      <c r="F45" s="22"/>
      <c r="H45" s="6"/>
      <c r="I45" s="13"/>
    </row>
    <row r="46" spans="2:10" x14ac:dyDescent="0.3">
      <c r="B46" s="26" t="s">
        <v>60</v>
      </c>
      <c r="C46" s="26"/>
      <c r="D46" s="26"/>
      <c r="E46" s="26"/>
      <c r="F46" s="26"/>
      <c r="G46" s="26"/>
      <c r="H46" s="6"/>
    </row>
    <row r="48" spans="2:10" ht="63" customHeight="1" x14ac:dyDescent="0.3">
      <c r="B48" s="24" t="s">
        <v>22</v>
      </c>
      <c r="C48" s="24"/>
      <c r="D48" s="24"/>
      <c r="E48" s="24"/>
      <c r="F48" s="24"/>
      <c r="G48" s="24"/>
      <c r="H48" s="24"/>
      <c r="I48" s="24"/>
    </row>
    <row r="49" spans="2:10" ht="28.2" x14ac:dyDescent="0.3">
      <c r="B49" s="15" t="s">
        <v>23</v>
      </c>
      <c r="C49" s="30" t="s">
        <v>24</v>
      </c>
      <c r="D49" s="30"/>
      <c r="E49" t="s">
        <v>40</v>
      </c>
      <c r="I49" s="6">
        <f>(450+0.006*38771)*1000</f>
        <v>682626</v>
      </c>
      <c r="J49" s="4" t="s">
        <v>21</v>
      </c>
    </row>
    <row r="50" spans="2:10" ht="28.8" x14ac:dyDescent="0.3">
      <c r="B50" s="1" t="s">
        <v>42</v>
      </c>
      <c r="C50" s="28" t="s">
        <v>25</v>
      </c>
      <c r="D50" s="28"/>
      <c r="E50" s="28"/>
      <c r="F50" s="28"/>
      <c r="G50">
        <v>4</v>
      </c>
      <c r="H50" t="s">
        <v>13</v>
      </c>
      <c r="I50" s="6">
        <f>I49*G50/100</f>
        <v>27305.040000000001</v>
      </c>
      <c r="J50" t="s">
        <v>21</v>
      </c>
    </row>
    <row r="51" spans="2:10" ht="17.399999999999999" customHeight="1" x14ac:dyDescent="0.3">
      <c r="B51" t="s">
        <v>63</v>
      </c>
      <c r="C51" t="s">
        <v>62</v>
      </c>
      <c r="G51">
        <v>0.8</v>
      </c>
      <c r="H51" s="6"/>
      <c r="I51" s="6">
        <f>I50*G51</f>
        <v>21844.03</v>
      </c>
      <c r="J51" t="s">
        <v>21</v>
      </c>
    </row>
    <row r="52" spans="2:10" ht="19.2" customHeight="1" x14ac:dyDescent="0.3">
      <c r="B52" t="s">
        <v>17</v>
      </c>
      <c r="C52" s="28" t="s">
        <v>18</v>
      </c>
      <c r="D52" s="28"/>
      <c r="E52" s="28"/>
      <c r="F52" s="28"/>
      <c r="G52">
        <v>3.73</v>
      </c>
      <c r="H52" s="6"/>
      <c r="I52" s="6">
        <f>I51*G52</f>
        <v>81478.23</v>
      </c>
      <c r="J52" t="s">
        <v>21</v>
      </c>
    </row>
    <row r="53" spans="2:10" ht="19.2" customHeight="1" x14ac:dyDescent="0.3">
      <c r="C53" s="28" t="s">
        <v>19</v>
      </c>
      <c r="D53" s="28"/>
      <c r="E53" s="28"/>
      <c r="F53" s="28"/>
      <c r="G53">
        <v>2.2000000000000002</v>
      </c>
      <c r="H53" s="6"/>
      <c r="I53" s="6">
        <f>I52*G53</f>
        <v>179252.11</v>
      </c>
      <c r="J53" t="s">
        <v>21</v>
      </c>
    </row>
    <row r="54" spans="2:10" ht="35.4" customHeight="1" x14ac:dyDescent="0.3">
      <c r="B54" t="s">
        <v>41</v>
      </c>
      <c r="C54" s="24" t="s">
        <v>38</v>
      </c>
      <c r="D54" s="24"/>
      <c r="E54" s="24"/>
      <c r="F54" s="24"/>
      <c r="G54">
        <v>1.25</v>
      </c>
      <c r="H54" s="6"/>
      <c r="I54" s="6">
        <f>I53*G54</f>
        <v>224065.14</v>
      </c>
      <c r="J54" t="s">
        <v>21</v>
      </c>
    </row>
    <row r="55" spans="2:10" ht="19.2" customHeight="1" x14ac:dyDescent="0.3">
      <c r="B55" s="26" t="s">
        <v>64</v>
      </c>
      <c r="C55" s="26"/>
      <c r="D55" s="26"/>
      <c r="E55" s="26"/>
      <c r="F55" s="26"/>
      <c r="H55" s="6"/>
      <c r="I55" s="13">
        <f>I54</f>
        <v>224065</v>
      </c>
      <c r="J55" t="s">
        <v>21</v>
      </c>
    </row>
    <row r="57" spans="2:10" x14ac:dyDescent="0.3">
      <c r="B57" s="17" t="s">
        <v>65</v>
      </c>
      <c r="C57" s="18" t="s">
        <v>26</v>
      </c>
      <c r="D57" s="19"/>
      <c r="E57" s="19"/>
      <c r="F57" s="19"/>
    </row>
    <row r="59" spans="2:10" ht="60.6" customHeight="1" x14ac:dyDescent="0.3">
      <c r="B59" s="33" t="s">
        <v>22</v>
      </c>
      <c r="C59" s="33"/>
      <c r="D59" s="33"/>
      <c r="E59" s="33"/>
      <c r="F59" s="33"/>
      <c r="G59" s="33"/>
      <c r="H59" s="33"/>
      <c r="I59" s="33"/>
    </row>
    <row r="61" spans="2:10" ht="28.2" x14ac:dyDescent="0.3">
      <c r="B61" s="15" t="s">
        <v>23</v>
      </c>
      <c r="C61" s="30" t="s">
        <v>24</v>
      </c>
      <c r="D61" s="30"/>
      <c r="E61" t="s">
        <v>40</v>
      </c>
      <c r="I61" s="6">
        <f>(450+0.006*38771)*1000</f>
        <v>682626</v>
      </c>
      <c r="J61" s="4" t="s">
        <v>21</v>
      </c>
    </row>
    <row r="62" spans="2:10" ht="45.6" customHeight="1" x14ac:dyDescent="0.3">
      <c r="B62" s="1" t="s">
        <v>42</v>
      </c>
      <c r="C62" s="28" t="s">
        <v>25</v>
      </c>
      <c r="D62" s="28"/>
      <c r="E62" s="28"/>
      <c r="F62" s="28"/>
      <c r="G62">
        <v>4</v>
      </c>
      <c r="H62" t="s">
        <v>13</v>
      </c>
      <c r="I62" s="6">
        <f>I61*G62/100</f>
        <v>27305.040000000001</v>
      </c>
      <c r="J62" t="s">
        <v>21</v>
      </c>
    </row>
    <row r="63" spans="2:10" ht="28.2" x14ac:dyDescent="0.3">
      <c r="B63" s="14" t="s">
        <v>27</v>
      </c>
      <c r="C63" s="33" t="s">
        <v>28</v>
      </c>
      <c r="D63" s="33"/>
      <c r="E63" s="33"/>
      <c r="F63" s="33"/>
      <c r="G63">
        <v>4</v>
      </c>
      <c r="H63" t="s">
        <v>13</v>
      </c>
      <c r="I63" s="6">
        <f>I62*G63/100</f>
        <v>1092.2</v>
      </c>
      <c r="J63" t="s">
        <v>21</v>
      </c>
    </row>
    <row r="64" spans="2:10" ht="17.399999999999999" customHeight="1" x14ac:dyDescent="0.3">
      <c r="B64" t="s">
        <v>63</v>
      </c>
      <c r="C64" t="s">
        <v>62</v>
      </c>
      <c r="G64">
        <v>0.8</v>
      </c>
      <c r="H64" s="6"/>
      <c r="I64" s="6">
        <f>I63*G64</f>
        <v>873.76</v>
      </c>
      <c r="J64" t="s">
        <v>21</v>
      </c>
    </row>
    <row r="65" spans="2:10" ht="31.2" customHeight="1" x14ac:dyDescent="0.3">
      <c r="B65" s="1" t="s">
        <v>71</v>
      </c>
      <c r="C65" s="24" t="s">
        <v>72</v>
      </c>
      <c r="D65" s="24"/>
      <c r="E65" s="24"/>
      <c r="F65" s="24"/>
      <c r="G65">
        <v>1.25</v>
      </c>
      <c r="I65" s="6">
        <f>I64*G65</f>
        <v>1092.2</v>
      </c>
      <c r="J65" t="s">
        <v>21</v>
      </c>
    </row>
    <row r="66" spans="2:10" ht="19.2" customHeight="1" x14ac:dyDescent="0.3">
      <c r="B66" t="s">
        <v>17</v>
      </c>
      <c r="C66" s="28" t="s">
        <v>18</v>
      </c>
      <c r="D66" s="28"/>
      <c r="E66" s="28"/>
      <c r="F66" s="28"/>
      <c r="G66">
        <v>3.73</v>
      </c>
      <c r="H66" s="6"/>
      <c r="I66" s="6">
        <f>I65*G66</f>
        <v>4073.91</v>
      </c>
      <c r="J66" t="s">
        <v>21</v>
      </c>
    </row>
    <row r="67" spans="2:10" ht="19.2" customHeight="1" x14ac:dyDescent="0.3">
      <c r="C67" s="28" t="s">
        <v>19</v>
      </c>
      <c r="D67" s="28"/>
      <c r="E67" s="28"/>
      <c r="F67" s="28"/>
      <c r="G67">
        <v>2.2000000000000002</v>
      </c>
      <c r="H67" s="6"/>
      <c r="I67" s="6">
        <f>I66*G67</f>
        <v>8962.6</v>
      </c>
      <c r="J67" t="s">
        <v>21</v>
      </c>
    </row>
    <row r="68" spans="2:10" ht="19.2" customHeight="1" x14ac:dyDescent="0.3">
      <c r="B68" s="26" t="s">
        <v>66</v>
      </c>
      <c r="C68" s="26"/>
      <c r="D68" s="26"/>
      <c r="E68" s="26"/>
      <c r="F68" s="26"/>
      <c r="H68" s="6"/>
      <c r="I68" s="13">
        <f>I67</f>
        <v>8963</v>
      </c>
      <c r="J68" t="s">
        <v>21</v>
      </c>
    </row>
    <row r="70" spans="2:10" x14ac:dyDescent="0.3">
      <c r="B70" s="16" t="s">
        <v>67</v>
      </c>
    </row>
    <row r="72" spans="2:10" ht="61.8" customHeight="1" x14ac:dyDescent="0.3">
      <c r="B72" s="33" t="s">
        <v>22</v>
      </c>
      <c r="C72" s="33"/>
      <c r="D72" s="33"/>
      <c r="E72" s="33"/>
      <c r="F72" s="33"/>
      <c r="G72" s="33"/>
      <c r="H72" s="33"/>
      <c r="I72" s="33"/>
    </row>
    <row r="74" spans="2:10" ht="28.2" x14ac:dyDescent="0.3">
      <c r="B74" s="15" t="s">
        <v>23</v>
      </c>
      <c r="C74" s="30" t="s">
        <v>24</v>
      </c>
      <c r="D74" s="30"/>
      <c r="E74" t="s">
        <v>40</v>
      </c>
      <c r="I74" s="6">
        <f>(450+0.006*38771)*1000</f>
        <v>682626</v>
      </c>
      <c r="J74" s="4" t="s">
        <v>21</v>
      </c>
    </row>
    <row r="75" spans="2:10" ht="45.6" customHeight="1" x14ac:dyDescent="0.3">
      <c r="B75" s="1" t="s">
        <v>42</v>
      </c>
      <c r="C75" s="28" t="s">
        <v>25</v>
      </c>
      <c r="D75" s="28"/>
      <c r="E75" s="28"/>
      <c r="F75" s="28"/>
      <c r="G75">
        <v>4</v>
      </c>
      <c r="H75" t="s">
        <v>13</v>
      </c>
      <c r="I75" s="6">
        <f>I74*G75/100</f>
        <v>27305.040000000001</v>
      </c>
      <c r="J75" t="s">
        <v>21</v>
      </c>
    </row>
    <row r="76" spans="2:10" ht="28.2" x14ac:dyDescent="0.3">
      <c r="B76" s="14" t="s">
        <v>29</v>
      </c>
      <c r="C76" s="33" t="s">
        <v>43</v>
      </c>
      <c r="D76" s="33"/>
      <c r="E76" s="33"/>
      <c r="F76" s="33"/>
      <c r="G76">
        <v>5</v>
      </c>
      <c r="H76" t="s">
        <v>13</v>
      </c>
      <c r="I76" s="6">
        <f>I75*G76/100</f>
        <v>1365.25</v>
      </c>
      <c r="J76" t="s">
        <v>21</v>
      </c>
    </row>
    <row r="77" spans="2:10" ht="17.399999999999999" customHeight="1" x14ac:dyDescent="0.3">
      <c r="B77" t="s">
        <v>63</v>
      </c>
      <c r="C77" t="s">
        <v>62</v>
      </c>
      <c r="G77">
        <v>0.8</v>
      </c>
      <c r="H77" s="6"/>
      <c r="I77" s="6">
        <f>I76*G77</f>
        <v>1092.2</v>
      </c>
      <c r="J77" t="s">
        <v>21</v>
      </c>
    </row>
    <row r="78" spans="2:10" ht="31.2" customHeight="1" x14ac:dyDescent="0.3">
      <c r="B78" s="1" t="s">
        <v>71</v>
      </c>
      <c r="C78" s="24" t="s">
        <v>72</v>
      </c>
      <c r="D78" s="24"/>
      <c r="E78" s="24"/>
      <c r="F78" s="24"/>
      <c r="G78">
        <v>1.25</v>
      </c>
      <c r="I78" s="6">
        <f>I77*G78</f>
        <v>1365.25</v>
      </c>
      <c r="J78" t="s">
        <v>21</v>
      </c>
    </row>
    <row r="79" spans="2:10" ht="19.2" customHeight="1" x14ac:dyDescent="0.3">
      <c r="B79" t="s">
        <v>17</v>
      </c>
      <c r="C79" s="28" t="s">
        <v>18</v>
      </c>
      <c r="D79" s="28"/>
      <c r="E79" s="28"/>
      <c r="F79" s="28"/>
      <c r="G79">
        <v>3.73</v>
      </c>
      <c r="H79" s="6"/>
      <c r="I79" s="6">
        <f>I78*G79</f>
        <v>5092.38</v>
      </c>
      <c r="J79" t="s">
        <v>21</v>
      </c>
    </row>
    <row r="80" spans="2:10" ht="19.2" customHeight="1" x14ac:dyDescent="0.3">
      <c r="C80" s="28" t="s">
        <v>19</v>
      </c>
      <c r="D80" s="28"/>
      <c r="E80" s="28"/>
      <c r="F80" s="28"/>
      <c r="G80">
        <v>2.2000000000000002</v>
      </c>
      <c r="H80" s="6"/>
      <c r="I80" s="6">
        <f>I79*G80</f>
        <v>11203.24</v>
      </c>
      <c r="J80" t="s">
        <v>21</v>
      </c>
    </row>
    <row r="81" spans="2:10" ht="19.2" customHeight="1" x14ac:dyDescent="0.3">
      <c r="B81" s="26" t="s">
        <v>31</v>
      </c>
      <c r="C81" s="26"/>
      <c r="D81" s="26"/>
      <c r="E81" s="26"/>
      <c r="F81" s="26"/>
      <c r="H81" s="6"/>
      <c r="I81" s="13">
        <f>I80</f>
        <v>11203</v>
      </c>
      <c r="J81" t="s">
        <v>21</v>
      </c>
    </row>
    <row r="83" spans="2:10" ht="30.6" customHeight="1" x14ac:dyDescent="0.3">
      <c r="B83" s="35" t="s">
        <v>68</v>
      </c>
      <c r="C83" s="35"/>
      <c r="D83" s="35"/>
      <c r="E83" s="35"/>
      <c r="F83" s="35"/>
      <c r="G83" s="35"/>
      <c r="H83" s="35"/>
      <c r="I83" s="35"/>
    </row>
    <row r="85" spans="2:10" ht="63" customHeight="1" x14ac:dyDescent="0.3">
      <c r="B85" s="24" t="s">
        <v>22</v>
      </c>
      <c r="C85" s="24"/>
      <c r="D85" s="24"/>
      <c r="E85" s="24"/>
      <c r="F85" s="24"/>
      <c r="G85" s="24"/>
      <c r="H85" s="24"/>
      <c r="I85" s="24"/>
    </row>
    <row r="87" spans="2:10" ht="28.2" x14ac:dyDescent="0.3">
      <c r="B87" s="15" t="s">
        <v>23</v>
      </c>
      <c r="C87" s="30" t="s">
        <v>24</v>
      </c>
      <c r="D87" s="30"/>
      <c r="E87" t="s">
        <v>40</v>
      </c>
      <c r="I87" s="6">
        <f>(450+0.006*38771)*1000</f>
        <v>682626</v>
      </c>
      <c r="J87" s="4" t="s">
        <v>21</v>
      </c>
    </row>
    <row r="88" spans="2:10" ht="45.6" customHeight="1" x14ac:dyDescent="0.3">
      <c r="B88" s="1" t="s">
        <v>42</v>
      </c>
      <c r="C88" s="28" t="s">
        <v>25</v>
      </c>
      <c r="D88" s="28"/>
      <c r="E88" s="28"/>
      <c r="F88" s="28"/>
      <c r="G88">
        <v>4</v>
      </c>
      <c r="H88" t="s">
        <v>13</v>
      </c>
      <c r="I88" s="6">
        <f>I87*G88/100</f>
        <v>27305.040000000001</v>
      </c>
      <c r="J88" t="s">
        <v>21</v>
      </c>
    </row>
    <row r="89" spans="2:10" x14ac:dyDescent="0.3">
      <c r="C89" s="34" t="s">
        <v>30</v>
      </c>
      <c r="D89" s="34"/>
      <c r="E89" s="34"/>
      <c r="F89" s="34"/>
      <c r="G89">
        <v>1</v>
      </c>
      <c r="H89" t="s">
        <v>13</v>
      </c>
      <c r="I89" s="6">
        <f>I88*G89/100</f>
        <v>273.05</v>
      </c>
      <c r="J89" t="s">
        <v>21</v>
      </c>
    </row>
    <row r="90" spans="2:10" ht="17.399999999999999" customHeight="1" x14ac:dyDescent="0.3">
      <c r="B90" t="s">
        <v>63</v>
      </c>
      <c r="C90" t="s">
        <v>62</v>
      </c>
      <c r="G90">
        <v>0.8</v>
      </c>
      <c r="H90" s="6"/>
      <c r="I90" s="6">
        <f>I89*G90</f>
        <v>218.44</v>
      </c>
      <c r="J90" t="s">
        <v>21</v>
      </c>
    </row>
    <row r="91" spans="2:10" ht="31.2" customHeight="1" x14ac:dyDescent="0.3">
      <c r="B91" s="1" t="s">
        <v>71</v>
      </c>
      <c r="C91" s="24" t="s">
        <v>72</v>
      </c>
      <c r="D91" s="24"/>
      <c r="E91" s="24"/>
      <c r="F91" s="24"/>
      <c r="G91">
        <v>1.25</v>
      </c>
      <c r="I91" s="6">
        <f>I90*G91</f>
        <v>273.05</v>
      </c>
      <c r="J91" t="s">
        <v>21</v>
      </c>
    </row>
    <row r="92" spans="2:10" ht="19.2" customHeight="1" x14ac:dyDescent="0.3">
      <c r="B92" t="s">
        <v>17</v>
      </c>
      <c r="C92" s="28" t="s">
        <v>18</v>
      </c>
      <c r="D92" s="28"/>
      <c r="E92" s="28"/>
      <c r="F92" s="28"/>
      <c r="G92">
        <v>3.73</v>
      </c>
      <c r="H92" s="6"/>
      <c r="I92" s="6">
        <f>I91*G92</f>
        <v>1018.48</v>
      </c>
      <c r="J92" t="s">
        <v>21</v>
      </c>
    </row>
    <row r="93" spans="2:10" ht="19.2" customHeight="1" x14ac:dyDescent="0.3">
      <c r="C93" s="28" t="s">
        <v>19</v>
      </c>
      <c r="D93" s="28"/>
      <c r="E93" s="28"/>
      <c r="F93" s="28"/>
      <c r="G93">
        <v>2.2000000000000002</v>
      </c>
      <c r="H93" s="6"/>
      <c r="I93" s="6">
        <f>I92*G93</f>
        <v>2240.66</v>
      </c>
      <c r="J93" t="s">
        <v>21</v>
      </c>
    </row>
    <row r="94" spans="2:10" ht="19.2" customHeight="1" x14ac:dyDescent="0.3">
      <c r="B94" s="26" t="s">
        <v>69</v>
      </c>
      <c r="C94" s="26"/>
      <c r="D94" s="26"/>
      <c r="E94" s="26"/>
      <c r="F94" s="26"/>
      <c r="H94" s="6"/>
      <c r="I94" s="13">
        <f>I93</f>
        <v>2241</v>
      </c>
      <c r="J94" t="s">
        <v>21</v>
      </c>
    </row>
    <row r="95" spans="2:10" ht="19.2" customHeight="1" x14ac:dyDescent="0.3">
      <c r="B95" s="22"/>
      <c r="C95" s="22"/>
      <c r="D95" s="22"/>
      <c r="E95" s="22"/>
      <c r="F95" s="22"/>
      <c r="H95" s="6"/>
      <c r="I95" s="13"/>
    </row>
    <row r="96" spans="2:10" ht="18" customHeight="1" x14ac:dyDescent="0.3">
      <c r="B96" s="39" t="s">
        <v>70</v>
      </c>
      <c r="C96" s="39"/>
      <c r="D96" s="39"/>
      <c r="E96" s="39"/>
      <c r="F96" s="39"/>
      <c r="G96" s="39"/>
      <c r="H96" s="39"/>
      <c r="I96" s="13">
        <v>250000</v>
      </c>
      <c r="J96" t="s">
        <v>21</v>
      </c>
    </row>
    <row r="97" spans="2:10" ht="18" customHeight="1" x14ac:dyDescent="0.3">
      <c r="B97" s="40"/>
      <c r="C97" s="40"/>
      <c r="D97" s="40"/>
      <c r="E97" s="40"/>
      <c r="F97" s="40"/>
      <c r="G97" s="40"/>
      <c r="H97" s="40"/>
      <c r="I97" s="13"/>
    </row>
    <row r="98" spans="2:10" x14ac:dyDescent="0.3">
      <c r="B98" t="s">
        <v>32</v>
      </c>
      <c r="I98" s="12">
        <f>I94+I81+I68+I55+I23+I96</f>
        <v>606549</v>
      </c>
      <c r="J98" t="s">
        <v>21</v>
      </c>
    </row>
    <row r="100" spans="2:10" x14ac:dyDescent="0.3">
      <c r="B100" t="s">
        <v>33</v>
      </c>
      <c r="G100">
        <v>18</v>
      </c>
      <c r="H100" t="s">
        <v>13</v>
      </c>
      <c r="I100" s="6">
        <f>I98*G100/100</f>
        <v>109178.82</v>
      </c>
      <c r="J100" t="s">
        <v>21</v>
      </c>
    </row>
    <row r="102" spans="2:10" s="16" customFormat="1" x14ac:dyDescent="0.3">
      <c r="B102" s="16" t="s">
        <v>34</v>
      </c>
      <c r="I102" s="20">
        <f>I98*1.18</f>
        <v>715727.82</v>
      </c>
      <c r="J102" s="16" t="s">
        <v>21</v>
      </c>
    </row>
  </sheetData>
  <mergeCells count="62">
    <mergeCell ref="B96:H96"/>
    <mergeCell ref="C65:F65"/>
    <mergeCell ref="C78:F78"/>
    <mergeCell ref="C91:F91"/>
    <mergeCell ref="C42:F42"/>
    <mergeCell ref="C43:F43"/>
    <mergeCell ref="B44:F44"/>
    <mergeCell ref="B25:G25"/>
    <mergeCell ref="B27:I27"/>
    <mergeCell ref="C31:G31"/>
    <mergeCell ref="B33:G33"/>
    <mergeCell ref="C35:F35"/>
    <mergeCell ref="C36:F36"/>
    <mergeCell ref="C37:F37"/>
    <mergeCell ref="C29:F29"/>
    <mergeCell ref="C30:F30"/>
    <mergeCell ref="C38:F38"/>
    <mergeCell ref="C89:F89"/>
    <mergeCell ref="C92:F92"/>
    <mergeCell ref="C93:F93"/>
    <mergeCell ref="B94:F94"/>
    <mergeCell ref="C80:F80"/>
    <mergeCell ref="B81:F81"/>
    <mergeCell ref="B83:I83"/>
    <mergeCell ref="B85:I85"/>
    <mergeCell ref="C87:D87"/>
    <mergeCell ref="C88:F88"/>
    <mergeCell ref="C79:F79"/>
    <mergeCell ref="B59:I59"/>
    <mergeCell ref="C61:D61"/>
    <mergeCell ref="C62:F62"/>
    <mergeCell ref="C63:F63"/>
    <mergeCell ref="C66:F66"/>
    <mergeCell ref="C67:F67"/>
    <mergeCell ref="B68:F68"/>
    <mergeCell ref="B72:I72"/>
    <mergeCell ref="C74:D74"/>
    <mergeCell ref="C75:F75"/>
    <mergeCell ref="C76:F76"/>
    <mergeCell ref="B55:F55"/>
    <mergeCell ref="B2:J3"/>
    <mergeCell ref="B46:G46"/>
    <mergeCell ref="B48:I48"/>
    <mergeCell ref="C20:F20"/>
    <mergeCell ref="C21:F21"/>
    <mergeCell ref="B23:F23"/>
    <mergeCell ref="C49:D49"/>
    <mergeCell ref="C50:F50"/>
    <mergeCell ref="C52:F52"/>
    <mergeCell ref="C53:F53"/>
    <mergeCell ref="C54:F54"/>
    <mergeCell ref="B5:G5"/>
    <mergeCell ref="B8:I8"/>
    <mergeCell ref="C9:F9"/>
    <mergeCell ref="C10:F10"/>
    <mergeCell ref="C22:F22"/>
    <mergeCell ref="C11:G11"/>
    <mergeCell ref="B12:F12"/>
    <mergeCell ref="B13:G13"/>
    <mergeCell ref="C14:G14"/>
    <mergeCell ref="C16:F16"/>
    <mergeCell ref="C17:F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2015-09-03T11:45:33Z</dcterms:modified>
</cp:coreProperties>
</file>