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2015 год\Мурманск\"/>
    </mc:Choice>
  </mc:AlternateContent>
  <bookViews>
    <workbookView xWindow="0" yWindow="0" windowWidth="23040" windowHeight="9576" activeTab="1"/>
  </bookViews>
  <sheets>
    <sheet name="фасад" sheetId="1" r:id="rId1"/>
    <sheet name="крыша" sheetId="2" r:id="rId2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0" i="2" l="1"/>
  <c r="I108" i="2"/>
  <c r="I107" i="2"/>
  <c r="I96" i="2"/>
  <c r="I81" i="2"/>
  <c r="I66" i="2"/>
  <c r="I67" i="2" s="1"/>
  <c r="I69" i="2" s="1"/>
  <c r="I70" i="2" s="1"/>
  <c r="I71" i="2" s="1"/>
  <c r="I72" i="2" s="1"/>
  <c r="I73" i="2" s="1"/>
  <c r="I74" i="2" s="1"/>
  <c r="I75" i="2" s="1"/>
  <c r="I53" i="2"/>
  <c r="I98" i="2"/>
  <c r="I97" i="2"/>
  <c r="I99" i="2" s="1"/>
  <c r="I100" i="2" s="1"/>
  <c r="I101" i="2" s="1"/>
  <c r="I102" i="2" s="1"/>
  <c r="I103" i="2" s="1"/>
  <c r="I104" i="2" s="1"/>
  <c r="I105" i="2" s="1"/>
  <c r="I83" i="2"/>
  <c r="I68" i="2"/>
  <c r="I55" i="2"/>
  <c r="I54" i="2"/>
  <c r="I56" i="2" s="1"/>
  <c r="I57" i="2" s="1"/>
  <c r="I58" i="2" s="1"/>
  <c r="I59" i="2" s="1"/>
  <c r="I60" i="2" s="1"/>
  <c r="I36" i="2"/>
  <c r="I39" i="2" s="1"/>
  <c r="I13" i="2"/>
  <c r="I16" i="2" s="1"/>
  <c r="I38" i="2" l="1"/>
  <c r="I40" i="2" s="1"/>
  <c r="I41" i="2" s="1"/>
  <c r="I42" i="2" s="1"/>
  <c r="I43" i="2" s="1"/>
  <c r="I45" i="2" s="1"/>
  <c r="I46" i="2" s="1"/>
  <c r="I47" i="2" s="1"/>
  <c r="I48" i="2" s="1"/>
  <c r="I15" i="2"/>
  <c r="I17" i="2" s="1"/>
  <c r="I18" i="2" s="1"/>
  <c r="I19" i="2" s="1"/>
  <c r="I20" i="2" s="1"/>
  <c r="I22" i="2" s="1"/>
  <c r="I82" i="2"/>
  <c r="I84" i="2" s="1"/>
  <c r="I85" i="2" s="1"/>
  <c r="I86" i="2" s="1"/>
  <c r="I87" i="2" s="1"/>
  <c r="I88" i="2" s="1"/>
  <c r="I89" i="2" s="1"/>
  <c r="I90" i="2" s="1"/>
  <c r="I109" i="2" l="1"/>
  <c r="I23" i="2"/>
  <c r="I24" i="2" s="1"/>
  <c r="I26" i="2" s="1"/>
  <c r="I112" i="2" l="1"/>
  <c r="I116" i="2" s="1"/>
  <c r="I114" i="2" l="1"/>
  <c r="I87" i="1" l="1"/>
  <c r="I74" i="1"/>
  <c r="I61" i="1"/>
  <c r="I50" i="1"/>
  <c r="I51" i="1" l="1"/>
  <c r="I13" i="1" l="1"/>
  <c r="I88" i="1" l="1"/>
  <c r="I89" i="1" s="1"/>
  <c r="I90" i="1" s="1"/>
  <c r="I91" i="1" s="1"/>
  <c r="I75" i="1"/>
  <c r="I76" i="1" s="1"/>
  <c r="I77" i="1" s="1"/>
  <c r="I78" i="1" s="1"/>
  <c r="I62" i="1"/>
  <c r="I63" i="1" s="1"/>
  <c r="I64" i="1" s="1"/>
  <c r="I65" i="1" s="1"/>
  <c r="I66" i="1" s="1"/>
  <c r="I67" i="1" s="1"/>
  <c r="I68" i="1" l="1"/>
  <c r="I79" i="1"/>
  <c r="I80" i="1" s="1"/>
  <c r="I81" i="1" s="1"/>
  <c r="I92" i="1"/>
  <c r="I93" i="1" s="1"/>
  <c r="I94" i="1" s="1"/>
  <c r="I34" i="1"/>
  <c r="I52" i="1" l="1"/>
  <c r="I53" i="1" s="1"/>
  <c r="I54" i="1" s="1"/>
  <c r="I55" i="1" s="1"/>
  <c r="I15" i="1"/>
  <c r="I36" i="1"/>
  <c r="I37" i="1" l="1"/>
  <c r="I16" i="1"/>
  <c r="I38" i="1" l="1"/>
  <c r="I39" i="1" s="1"/>
  <c r="I41" i="1" s="1"/>
  <c r="I42" i="1" s="1"/>
  <c r="I43" i="1" s="1"/>
  <c r="I44" i="1" s="1"/>
  <c r="I17" i="1"/>
  <c r="I18" i="1" s="1"/>
  <c r="I20" i="1" s="1"/>
  <c r="I21" i="1" l="1"/>
  <c r="I22" i="1" s="1"/>
  <c r="I24" i="1" s="1"/>
  <c r="I100" i="1" l="1"/>
  <c r="I102" i="1" s="1"/>
  <c r="I104" i="1" l="1"/>
</calcChain>
</file>

<file path=xl/sharedStrings.xml><?xml version="1.0" encoding="utf-8"?>
<sst xmlns="http://schemas.openxmlformats.org/spreadsheetml/2006/main" count="407" uniqueCount="86">
  <si>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</si>
  <si>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</si>
  <si>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</si>
  <si>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</si>
  <si>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</si>
  <si>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</si>
  <si>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</si>
  <si>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</si>
  <si>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</si>
  <si>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</si>
  <si>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</si>
  <si>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</si>
  <si>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</si>
  <si>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</si>
  <si>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</si>
  <si>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</si>
  <si>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</si>
  <si>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</si>
  <si>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</si>
  <si>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</si>
  <si>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</si>
  <si>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 xml:space="preserve">Раздел № 2. Расчет стоимости   работ по  обследованию </t>
  </si>
  <si>
    <t>Таблица № 7,  пункт 2</t>
  </si>
  <si>
    <t>Базовая стоимость работ по обследованию, составляет:</t>
  </si>
  <si>
    <t>Таблица 9</t>
  </si>
  <si>
    <t>Стоимость обследовательских работ (раздел № 2)</t>
  </si>
  <si>
    <t>Раздел № 3. Расчет стоимости проектных работ</t>
  </si>
  <si>
    <t>Ремонт, усиление, частичная замена конструкций крыши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</si>
  <si>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</si>
  <si>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Таблица № 1 п.1.5</t>
  </si>
  <si>
    <t>(а+в*V)</t>
  </si>
  <si>
    <t>Стоимость проектных работ (раздел № 3)</t>
  </si>
  <si>
    <t>Раздел № 4.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</si>
  <si>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</si>
  <si>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</si>
  <si>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</si>
  <si>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Стоимость ПОКР (раздел № 4)</t>
  </si>
  <si>
    <t>Раздел № 5.  Расчет  стоимости  "Сметная документация"</t>
  </si>
  <si>
    <t>Таблица №12     п.19</t>
  </si>
  <si>
    <t>Раздел № 6.  Расчет  стоимости  "Мероприятия по обеспечению соблюдений  требований энергетической эффективности"</t>
  </si>
  <si>
    <t xml:space="preserve">Процент от базовой цены  </t>
  </si>
  <si>
    <t>Стоимость работ (раздел № 6)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</si>
  <si>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</si>
  <si>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</si>
  <si>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</si>
  <si>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</si>
  <si>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</si>
  <si>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Фасады</t>
  </si>
  <si>
    <t>п.6</t>
  </si>
  <si>
    <t>Процент от базовой цены (Ремонт фасада)</t>
  </si>
  <si>
    <t>Таблица №12     п.8</t>
  </si>
  <si>
    <t>Итого</t>
  </si>
  <si>
    <t>итого</t>
  </si>
  <si>
    <t>Здания, являющиеся памятником архитектуры</t>
  </si>
  <si>
    <t>таблица 10 п. 5</t>
  </si>
  <si>
    <t xml:space="preserve">Цена на выполнение обследовательских работ для многоэтажных зданий </t>
  </si>
  <si>
    <t>Таблица 4</t>
  </si>
  <si>
    <t>п. 2</t>
  </si>
  <si>
    <t>Стены, перегородки, перемычки, окна, двери, ворота</t>
  </si>
  <si>
    <t>Таблица №11     п.2</t>
  </si>
  <si>
    <t>Здания, являющиеся памятником архитектуры или культурного наследия</t>
  </si>
  <si>
    <t>Стоимость  прохождения историко-культурной экспертизы</t>
  </si>
  <si>
    <t>Териториальный коэффициент</t>
  </si>
  <si>
    <t>таблица 10 п. 6</t>
  </si>
  <si>
    <t>таблица 10 п. 4</t>
  </si>
  <si>
    <t>Использование дополнительных лестниц и различных приспособлений</t>
  </si>
  <si>
    <t>Работы в частях здания (чердаки, кровли, фасады и.др.) в зимний период времени</t>
  </si>
  <si>
    <t>Работы в частях здания (чердаки, кровли, фасады и др.) в зимний период времени</t>
  </si>
  <si>
    <r>
      <t xml:space="preserve">Расчёт начальной (максимальной) цены на разработку  проектной документации на капитальный ремонт фасада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92 по пр. Ленина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</si>
  <si>
    <t>3 кв. 2015</t>
  </si>
  <si>
    <t>(275+0.006*7800)*1000;  V=7800м³</t>
  </si>
  <si>
    <r>
      <t xml:space="preserve">Расчёт начальной (максимальной) цены на разработку  проектной документации на капитальный ремонт  крыши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95 по пр. Ленина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</si>
  <si>
    <t>п.12</t>
  </si>
  <si>
    <t>Крыши</t>
  </si>
  <si>
    <t>п.13</t>
  </si>
  <si>
    <t>Планы кровли со вскрытиями</t>
  </si>
  <si>
    <t>п.9</t>
  </si>
  <si>
    <t>Совмещенные покрытия или крыши</t>
  </si>
  <si>
    <t>п.10</t>
  </si>
  <si>
    <t>Кровля</t>
  </si>
  <si>
    <t>п. 6</t>
  </si>
  <si>
    <t>п.7</t>
  </si>
  <si>
    <t>Ремонт кровли и ограждающих конструкций</t>
  </si>
  <si>
    <r>
      <t xml:space="preserve">Стоимость проведения государственной экспертизы  </t>
    </r>
    <r>
      <rPr>
        <sz val="11"/>
        <color theme="1"/>
        <rFont val="Calibri"/>
        <family val="2"/>
        <charset val="204"/>
        <scheme val="minor"/>
      </rPr>
      <t>постановление № 145 от 05.03.2007г. (базовая цена)</t>
    </r>
  </si>
  <si>
    <t>Индекс пересчета в текущие цены на 2015 год</t>
  </si>
  <si>
    <t>Итого в текущих ценах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</si>
</sst>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2" fontId="0" fillId="0" borderId="0" xfId="0" applyNumberFormat="1"/>
    <xf numFmtId="3" fontId="0" fillId="0" borderId="0" xfId="0" applyNumberFormat="1" applyFont="1"/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4"/>
  <sheetViews>
    <sheetView topLeftCell="A89" workbookViewId="0">
      <selection activeCell="E50" sqref="E50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7" customWidth="1"/>
    <col min="10" max="10" width="11" customWidth="1"/>
  </cols>
  <sheetData>
    <row r="2" spans="2:11" x14ac:dyDescent="0.3">
      <c r="B2" s="46" t="s">
        <v>68</v>
      </c>
      <c r="C2" s="46"/>
      <c r="D2" s="46"/>
      <c r="E2" s="46"/>
      <c r="F2" s="46"/>
      <c r="G2" s="46"/>
      <c r="H2" s="46"/>
      <c r="I2" s="46"/>
      <c r="J2" s="46"/>
    </row>
    <row r="3" spans="2:11" ht="29.4" customHeight="1" x14ac:dyDescent="0.3">
      <c r="B3" s="46"/>
      <c r="C3" s="46"/>
      <c r="D3" s="46"/>
      <c r="E3" s="46"/>
      <c r="F3" s="46"/>
      <c r="G3" s="46"/>
      <c r="H3" s="46"/>
      <c r="I3" s="46"/>
      <c r="J3" s="46"/>
    </row>
    <row r="5" spans="2:11" x14ac:dyDescent="0.3">
      <c r="B5" s="48" t="s">
        <v>0</v>
      </c>
      <c r="C5" s="48"/>
      <c r="D5" s="48"/>
      <c r="E5" s="48"/>
      <c r="F5" s="48"/>
      <c r="G5" s="48"/>
    </row>
    <row r="6" spans="2:11" x14ac:dyDescent="0.3">
      <c r="B6" s="6"/>
      <c r="C6" s="6"/>
      <c r="D6" s="6"/>
      <c r="E6" s="6"/>
      <c r="F6" s="6"/>
      <c r="G6" s="6"/>
    </row>
    <row r="7" spans="2:11" s="8" customFormat="1" ht="18.600000000000001" customHeight="1" x14ac:dyDescent="0.3">
      <c r="B7" s="24"/>
      <c r="C7" s="24" t="s">
        <v>46</v>
      </c>
      <c r="D7" s="24"/>
      <c r="E7" s="24"/>
      <c r="F7" s="24"/>
      <c r="G7" s="26">
        <v>7800</v>
      </c>
      <c r="H7" s="24" t="s">
        <v>14</v>
      </c>
      <c r="I7" s="25"/>
    </row>
    <row r="8" spans="2:11" ht="38.4" customHeight="1" x14ac:dyDescent="0.3">
      <c r="B8" s="49" t="s">
        <v>1</v>
      </c>
      <c r="C8" s="49"/>
      <c r="D8" s="49"/>
      <c r="E8" s="49"/>
      <c r="F8" s="49"/>
      <c r="G8" s="49"/>
      <c r="H8" s="49"/>
      <c r="I8" s="49"/>
      <c r="K8" s="23"/>
    </row>
    <row r="9" spans="2:11" ht="28.8" x14ac:dyDescent="0.3">
      <c r="B9" s="2" t="s">
        <v>2</v>
      </c>
      <c r="C9" s="41" t="s">
        <v>3</v>
      </c>
      <c r="D9" s="41"/>
      <c r="E9" s="41"/>
      <c r="F9" s="41"/>
      <c r="H9" s="9"/>
      <c r="I9" s="11">
        <v>2</v>
      </c>
    </row>
    <row r="10" spans="2:11" ht="28.8" x14ac:dyDescent="0.3">
      <c r="B10" s="2" t="s">
        <v>4</v>
      </c>
      <c r="C10" s="41" t="s">
        <v>5</v>
      </c>
      <c r="D10" s="41"/>
      <c r="E10" s="41"/>
      <c r="F10" s="41"/>
      <c r="H10" s="9"/>
      <c r="I10" s="11">
        <v>2</v>
      </c>
    </row>
    <row r="11" spans="2:11" ht="29.4" customHeight="1" x14ac:dyDescent="0.3">
      <c r="B11" s="4" t="s">
        <v>6</v>
      </c>
      <c r="C11" s="47" t="s">
        <v>7</v>
      </c>
      <c r="D11" s="47"/>
      <c r="E11" s="47"/>
      <c r="F11" s="47"/>
      <c r="G11" s="47"/>
      <c r="H11" s="9"/>
      <c r="I11" s="10">
        <v>213.3</v>
      </c>
      <c r="J11" s="3" t="s">
        <v>8</v>
      </c>
    </row>
    <row r="12" spans="2:11" x14ac:dyDescent="0.3">
      <c r="B12" s="42" t="s">
        <v>9</v>
      </c>
      <c r="C12" s="42"/>
      <c r="D12" s="42"/>
      <c r="E12" s="42"/>
      <c r="F12" s="42"/>
    </row>
    <row r="13" spans="2:11" x14ac:dyDescent="0.3">
      <c r="B13" s="45" t="s">
        <v>10</v>
      </c>
      <c r="C13" s="45"/>
      <c r="D13" s="45"/>
      <c r="E13" s="45"/>
      <c r="F13" s="45"/>
      <c r="G13" s="45"/>
      <c r="H13" s="10"/>
      <c r="I13" s="10">
        <f>G7*I11/100</f>
        <v>16637.400000000001</v>
      </c>
      <c r="J13" t="s">
        <v>15</v>
      </c>
    </row>
    <row r="14" spans="2:11" ht="17.399999999999999" customHeight="1" x14ac:dyDescent="0.3">
      <c r="B14" t="s">
        <v>12</v>
      </c>
      <c r="C14" s="41" t="s">
        <v>11</v>
      </c>
      <c r="D14" s="41"/>
      <c r="E14" s="41"/>
      <c r="F14" s="41"/>
      <c r="G14" s="41"/>
      <c r="H14" s="7"/>
    </row>
    <row r="15" spans="2:11" ht="16.2" customHeight="1" x14ac:dyDescent="0.3">
      <c r="B15" t="s">
        <v>48</v>
      </c>
      <c r="C15" s="5" t="s">
        <v>47</v>
      </c>
      <c r="D15" s="5"/>
      <c r="E15" s="5"/>
      <c r="F15" s="5"/>
      <c r="G15" s="5">
        <v>17.88</v>
      </c>
      <c r="H15" s="11" t="s">
        <v>13</v>
      </c>
      <c r="I15" s="11">
        <f>I13*G15/100</f>
        <v>2974.77</v>
      </c>
      <c r="J15" t="s">
        <v>20</v>
      </c>
    </row>
    <row r="16" spans="2:11" ht="30" customHeight="1" x14ac:dyDescent="0.3">
      <c r="B16" t="s">
        <v>54</v>
      </c>
      <c r="C16" s="39" t="s">
        <v>53</v>
      </c>
      <c r="D16" s="39"/>
      <c r="E16" s="39"/>
      <c r="F16" s="39"/>
      <c r="G16" s="5">
        <v>1.25</v>
      </c>
      <c r="H16" s="11"/>
      <c r="I16" s="10">
        <f>I15*1.25</f>
        <v>3718.46</v>
      </c>
      <c r="J16" t="s">
        <v>20</v>
      </c>
    </row>
    <row r="17" spans="2:10" ht="25.8" customHeight="1" x14ac:dyDescent="0.3">
      <c r="B17" t="s">
        <v>63</v>
      </c>
      <c r="C17" s="39" t="s">
        <v>65</v>
      </c>
      <c r="D17" s="39"/>
      <c r="E17" s="39"/>
      <c r="F17" s="39"/>
      <c r="G17" s="5">
        <v>1.1499999999999999</v>
      </c>
      <c r="H17" s="11"/>
      <c r="I17" s="10">
        <f>I16*1.15</f>
        <v>4276.2299999999996</v>
      </c>
      <c r="J17" t="s">
        <v>20</v>
      </c>
    </row>
    <row r="18" spans="2:10" ht="29.4" customHeight="1" x14ac:dyDescent="0.3">
      <c r="B18" t="s">
        <v>64</v>
      </c>
      <c r="C18" s="39" t="s">
        <v>67</v>
      </c>
      <c r="D18" s="39"/>
      <c r="E18" s="39"/>
      <c r="F18" s="39"/>
      <c r="G18" s="5">
        <v>1.2</v>
      </c>
      <c r="H18" s="11"/>
      <c r="I18" s="10">
        <f>I17*G18</f>
        <v>5131.4799999999996</v>
      </c>
      <c r="J18" t="s">
        <v>20</v>
      </c>
    </row>
    <row r="19" spans="2:10" ht="11.4" customHeight="1" x14ac:dyDescent="0.3">
      <c r="H19" s="7"/>
    </row>
    <row r="20" spans="2:10" ht="17.399999999999999" customHeight="1" x14ac:dyDescent="0.3">
      <c r="C20" t="s">
        <v>16</v>
      </c>
      <c r="H20" s="7"/>
      <c r="I20" s="7">
        <f>I18</f>
        <v>5131.4799999999996</v>
      </c>
      <c r="J20" t="s">
        <v>20</v>
      </c>
    </row>
    <row r="21" spans="2:10" ht="19.2" customHeight="1" x14ac:dyDescent="0.3">
      <c r="B21" t="s">
        <v>69</v>
      </c>
      <c r="C21" s="41" t="s">
        <v>17</v>
      </c>
      <c r="D21" s="41"/>
      <c r="E21" s="41"/>
      <c r="F21" s="41"/>
      <c r="G21">
        <v>3.84</v>
      </c>
      <c r="H21" s="7"/>
      <c r="I21" s="7">
        <f>I20*G21</f>
        <v>19704.88</v>
      </c>
      <c r="J21" t="s">
        <v>20</v>
      </c>
    </row>
    <row r="22" spans="2:10" ht="19.2" customHeight="1" x14ac:dyDescent="0.3">
      <c r="C22" s="41" t="s">
        <v>62</v>
      </c>
      <c r="D22" s="41"/>
      <c r="E22" s="41"/>
      <c r="F22" s="41"/>
      <c r="G22">
        <v>2.2999999999999998</v>
      </c>
      <c r="H22" s="7"/>
      <c r="I22" s="7">
        <f>I21*G22</f>
        <v>45321.22</v>
      </c>
      <c r="J22" t="s">
        <v>20</v>
      </c>
    </row>
    <row r="23" spans="2:10" ht="19.2" customHeight="1" x14ac:dyDescent="0.3">
      <c r="C23" s="27"/>
      <c r="D23" s="27"/>
      <c r="E23" s="27"/>
      <c r="F23" s="27"/>
      <c r="H23" s="7"/>
    </row>
    <row r="24" spans="2:10" ht="19.2" customHeight="1" x14ac:dyDescent="0.3">
      <c r="B24" s="42" t="s">
        <v>19</v>
      </c>
      <c r="C24" s="42"/>
      <c r="D24" s="42"/>
      <c r="E24" s="42"/>
      <c r="F24" s="42"/>
      <c r="H24" s="7"/>
      <c r="I24" s="12">
        <f>I22</f>
        <v>45321</v>
      </c>
      <c r="J24" t="s">
        <v>20</v>
      </c>
    </row>
    <row r="25" spans="2:10" ht="19.2" customHeight="1" x14ac:dyDescent="0.3">
      <c r="H25" s="7"/>
    </row>
    <row r="26" spans="2:10" x14ac:dyDescent="0.3">
      <c r="B26" s="42" t="s">
        <v>21</v>
      </c>
      <c r="C26" s="42"/>
      <c r="D26" s="42"/>
      <c r="E26" s="42"/>
      <c r="F26" s="42"/>
      <c r="G26" s="42"/>
      <c r="H26" s="7"/>
    </row>
    <row r="27" spans="2:10" x14ac:dyDescent="0.3">
      <c r="H27" s="7"/>
    </row>
    <row r="28" spans="2:10" ht="32.4" customHeight="1" x14ac:dyDescent="0.3">
      <c r="B28" s="38" t="s">
        <v>1</v>
      </c>
      <c r="C28" s="38"/>
      <c r="D28" s="38"/>
      <c r="E28" s="38"/>
      <c r="F28" s="38"/>
      <c r="G28" s="38"/>
      <c r="H28" s="38"/>
      <c r="I28" s="38"/>
    </row>
    <row r="29" spans="2:10" x14ac:dyDescent="0.3">
      <c r="H29" s="7"/>
    </row>
    <row r="30" spans="2:10" ht="28.8" x14ac:dyDescent="0.3">
      <c r="B30" s="2" t="s">
        <v>2</v>
      </c>
      <c r="C30" s="41" t="s">
        <v>3</v>
      </c>
      <c r="D30" s="41"/>
      <c r="E30" s="41"/>
      <c r="F30" s="41"/>
      <c r="H30" s="9"/>
      <c r="I30" s="11">
        <v>2</v>
      </c>
    </row>
    <row r="31" spans="2:10" ht="28.8" x14ac:dyDescent="0.3">
      <c r="B31" s="2" t="s">
        <v>22</v>
      </c>
      <c r="C31" s="41" t="s">
        <v>5</v>
      </c>
      <c r="D31" s="41"/>
      <c r="E31" s="41"/>
      <c r="F31" s="41"/>
      <c r="H31" s="9"/>
      <c r="I31" s="11">
        <v>2</v>
      </c>
    </row>
    <row r="32" spans="2:10" ht="29.4" customHeight="1" x14ac:dyDescent="0.3">
      <c r="B32" s="4" t="s">
        <v>56</v>
      </c>
      <c r="C32" s="47" t="s">
        <v>55</v>
      </c>
      <c r="D32" s="47"/>
      <c r="E32" s="47"/>
      <c r="F32" s="47"/>
      <c r="G32" s="47"/>
      <c r="H32" s="9"/>
      <c r="I32" s="10">
        <v>229.1</v>
      </c>
      <c r="J32" s="3" t="s">
        <v>8</v>
      </c>
    </row>
    <row r="33" spans="2:10" x14ac:dyDescent="0.3">
      <c r="B33" s="17" t="s">
        <v>23</v>
      </c>
    </row>
    <row r="34" spans="2:10" x14ac:dyDescent="0.3">
      <c r="B34" s="45" t="s">
        <v>10</v>
      </c>
      <c r="C34" s="45"/>
      <c r="D34" s="45"/>
      <c r="E34" s="45"/>
      <c r="F34" s="45"/>
      <c r="G34" s="45"/>
      <c r="I34" s="7">
        <f>G7*I32/100</f>
        <v>17869.8</v>
      </c>
      <c r="J34" t="s">
        <v>20</v>
      </c>
    </row>
    <row r="35" spans="2:10" x14ac:dyDescent="0.3">
      <c r="B35" t="s">
        <v>24</v>
      </c>
      <c r="C35" s="13" t="s">
        <v>11</v>
      </c>
    </row>
    <row r="36" spans="2:10" ht="29.4" customHeight="1" x14ac:dyDescent="0.3">
      <c r="B36" s="14" t="s">
        <v>57</v>
      </c>
      <c r="C36" s="50" t="s">
        <v>58</v>
      </c>
      <c r="D36" s="50"/>
      <c r="E36" s="50"/>
      <c r="F36" s="50"/>
      <c r="G36" s="15">
        <v>32.590000000000003</v>
      </c>
      <c r="H36" t="s">
        <v>13</v>
      </c>
      <c r="I36" s="7">
        <f>I34*G36/100</f>
        <v>5823.77</v>
      </c>
      <c r="J36" t="s">
        <v>20</v>
      </c>
    </row>
    <row r="37" spans="2:10" ht="30" customHeight="1" x14ac:dyDescent="0.3">
      <c r="B37" t="s">
        <v>54</v>
      </c>
      <c r="C37" s="39" t="s">
        <v>53</v>
      </c>
      <c r="D37" s="39"/>
      <c r="E37" s="39"/>
      <c r="F37" s="39"/>
      <c r="G37" s="5">
        <v>1.25</v>
      </c>
      <c r="H37" s="11"/>
      <c r="I37" s="10">
        <f>I36*1.25</f>
        <v>7279.71</v>
      </c>
      <c r="J37" t="s">
        <v>20</v>
      </c>
    </row>
    <row r="38" spans="2:10" ht="25.8" customHeight="1" x14ac:dyDescent="0.3">
      <c r="B38" t="s">
        <v>63</v>
      </c>
      <c r="C38" s="39" t="s">
        <v>65</v>
      </c>
      <c r="D38" s="39"/>
      <c r="E38" s="39"/>
      <c r="F38" s="39"/>
      <c r="G38" s="5">
        <v>1.1499999999999999</v>
      </c>
      <c r="H38" s="11"/>
      <c r="I38" s="10">
        <f>I37*1.15</f>
        <v>8371.67</v>
      </c>
      <c r="J38" t="s">
        <v>20</v>
      </c>
    </row>
    <row r="39" spans="2:10" ht="29.4" customHeight="1" x14ac:dyDescent="0.3">
      <c r="B39" t="s">
        <v>64</v>
      </c>
      <c r="C39" s="39" t="s">
        <v>66</v>
      </c>
      <c r="D39" s="39"/>
      <c r="E39" s="39"/>
      <c r="F39" s="39"/>
      <c r="G39" s="5">
        <v>1.2</v>
      </c>
      <c r="H39" s="11"/>
      <c r="I39" s="10">
        <f>I38*G39</f>
        <v>10046</v>
      </c>
      <c r="J39" t="s">
        <v>20</v>
      </c>
    </row>
    <row r="40" spans="2:10" ht="9" customHeight="1" x14ac:dyDescent="0.3"/>
    <row r="41" spans="2:10" ht="17.399999999999999" customHeight="1" x14ac:dyDescent="0.3">
      <c r="C41" t="s">
        <v>16</v>
      </c>
      <c r="H41" s="7"/>
      <c r="I41" s="7">
        <f>I39</f>
        <v>10046</v>
      </c>
      <c r="J41" t="s">
        <v>20</v>
      </c>
    </row>
    <row r="42" spans="2:10" ht="19.2" customHeight="1" x14ac:dyDescent="0.3">
      <c r="B42" t="s">
        <v>69</v>
      </c>
      <c r="C42" s="41" t="s">
        <v>17</v>
      </c>
      <c r="D42" s="41"/>
      <c r="E42" s="41"/>
      <c r="F42" s="41"/>
      <c r="G42">
        <v>3.84</v>
      </c>
      <c r="H42" s="7"/>
      <c r="I42" s="7">
        <f>I41*G42</f>
        <v>38576.639999999999</v>
      </c>
      <c r="J42" t="s">
        <v>20</v>
      </c>
    </row>
    <row r="43" spans="2:10" ht="19.2" customHeight="1" x14ac:dyDescent="0.3">
      <c r="C43" s="41" t="s">
        <v>18</v>
      </c>
      <c r="D43" s="41"/>
      <c r="E43" s="41"/>
      <c r="F43" s="41"/>
      <c r="G43">
        <v>2.2999999999999998</v>
      </c>
      <c r="H43" s="7"/>
      <c r="I43" s="7">
        <f>I42*G43</f>
        <v>88726.27</v>
      </c>
      <c r="J43" t="s">
        <v>20</v>
      </c>
    </row>
    <row r="44" spans="2:10" ht="19.2" customHeight="1" x14ac:dyDescent="0.3">
      <c r="B44" s="42" t="s">
        <v>25</v>
      </c>
      <c r="C44" s="42"/>
      <c r="D44" s="42"/>
      <c r="E44" s="42"/>
      <c r="F44" s="42"/>
      <c r="H44" s="7"/>
      <c r="I44" s="12">
        <f>I43</f>
        <v>88726</v>
      </c>
      <c r="J44" t="s">
        <v>20</v>
      </c>
    </row>
    <row r="46" spans="2:10" x14ac:dyDescent="0.3">
      <c r="B46" s="42" t="s">
        <v>26</v>
      </c>
      <c r="C46" s="42"/>
      <c r="D46" s="42"/>
      <c r="E46" s="42"/>
      <c r="F46" s="42"/>
      <c r="G46" s="42"/>
      <c r="H46" s="7"/>
    </row>
    <row r="48" spans="2:10" x14ac:dyDescent="0.3">
      <c r="B48" s="3" t="s">
        <v>27</v>
      </c>
    </row>
    <row r="49" spans="2:10" ht="63" customHeight="1" x14ac:dyDescent="0.3">
      <c r="B49" s="38" t="s">
        <v>28</v>
      </c>
      <c r="C49" s="38"/>
      <c r="D49" s="38"/>
      <c r="E49" s="38"/>
      <c r="F49" s="38"/>
      <c r="G49" s="38"/>
      <c r="H49" s="38"/>
      <c r="I49" s="38"/>
    </row>
    <row r="50" spans="2:10" ht="28.2" x14ac:dyDescent="0.3">
      <c r="B50" s="16" t="s">
        <v>29</v>
      </c>
      <c r="C50" s="44" t="s">
        <v>30</v>
      </c>
      <c r="D50" s="44"/>
      <c r="E50" t="s">
        <v>70</v>
      </c>
      <c r="I50" s="7">
        <f>(275+0.006*G7)*1000</f>
        <v>321800</v>
      </c>
      <c r="J50" s="5" t="s">
        <v>20</v>
      </c>
    </row>
    <row r="51" spans="2:10" ht="31.2" customHeight="1" x14ac:dyDescent="0.3">
      <c r="B51" s="2" t="s">
        <v>50</v>
      </c>
      <c r="C51" s="38" t="s">
        <v>49</v>
      </c>
      <c r="D51" s="38"/>
      <c r="E51" s="38"/>
      <c r="F51" s="38"/>
      <c r="G51">
        <v>4</v>
      </c>
      <c r="H51" t="s">
        <v>13</v>
      </c>
      <c r="I51" s="7">
        <f>I50*G51/100</f>
        <v>12872</v>
      </c>
      <c r="J51" t="s">
        <v>20</v>
      </c>
    </row>
    <row r="52" spans="2:10" ht="31.2" customHeight="1" x14ac:dyDescent="0.3">
      <c r="B52" s="2" t="s">
        <v>59</v>
      </c>
      <c r="C52" s="38" t="s">
        <v>60</v>
      </c>
      <c r="D52" s="38"/>
      <c r="E52" s="38"/>
      <c r="F52" s="38"/>
      <c r="G52">
        <v>1.25</v>
      </c>
      <c r="I52" s="7">
        <f>I51*G52</f>
        <v>16090</v>
      </c>
      <c r="J52" t="s">
        <v>20</v>
      </c>
    </row>
    <row r="53" spans="2:10" ht="19.2" customHeight="1" x14ac:dyDescent="0.3">
      <c r="B53" t="s">
        <v>69</v>
      </c>
      <c r="C53" s="41" t="s">
        <v>17</v>
      </c>
      <c r="D53" s="41"/>
      <c r="E53" s="41"/>
      <c r="F53" s="41"/>
      <c r="G53">
        <v>3.84</v>
      </c>
      <c r="H53" s="7"/>
      <c r="I53" s="7">
        <f>I52*G53</f>
        <v>61785.599999999999</v>
      </c>
      <c r="J53" t="s">
        <v>20</v>
      </c>
    </row>
    <row r="54" spans="2:10" ht="19.2" customHeight="1" x14ac:dyDescent="0.3">
      <c r="C54" s="41" t="s">
        <v>18</v>
      </c>
      <c r="D54" s="41"/>
      <c r="E54" s="41"/>
      <c r="F54" s="41"/>
      <c r="G54">
        <v>2.2999999999999998</v>
      </c>
      <c r="H54" s="7"/>
      <c r="I54" s="7">
        <f>I53*G54</f>
        <v>142106.88</v>
      </c>
      <c r="J54" t="s">
        <v>20</v>
      </c>
    </row>
    <row r="55" spans="2:10" ht="19.2" customHeight="1" x14ac:dyDescent="0.3">
      <c r="B55" s="42" t="s">
        <v>31</v>
      </c>
      <c r="C55" s="42"/>
      <c r="D55" s="42"/>
      <c r="E55" s="42"/>
      <c r="F55" s="42"/>
      <c r="H55" s="7"/>
      <c r="I55" s="12">
        <f>I54</f>
        <v>142107</v>
      </c>
      <c r="J55" t="s">
        <v>20</v>
      </c>
    </row>
    <row r="57" spans="2:10" x14ac:dyDescent="0.3">
      <c r="B57" s="18" t="s">
        <v>32</v>
      </c>
      <c r="C57" s="19" t="s">
        <v>33</v>
      </c>
      <c r="D57" s="20"/>
      <c r="E57" s="20"/>
      <c r="F57" s="20"/>
    </row>
    <row r="59" spans="2:10" ht="60.6" customHeight="1" x14ac:dyDescent="0.3">
      <c r="B59" s="39" t="s">
        <v>28</v>
      </c>
      <c r="C59" s="39"/>
      <c r="D59" s="39"/>
      <c r="E59" s="39"/>
      <c r="F59" s="39"/>
      <c r="G59" s="39"/>
      <c r="H59" s="39"/>
      <c r="I59" s="39"/>
    </row>
    <row r="61" spans="2:10" ht="28.2" x14ac:dyDescent="0.3">
      <c r="B61" s="16" t="s">
        <v>29</v>
      </c>
      <c r="C61" s="44" t="s">
        <v>30</v>
      </c>
      <c r="D61" s="44"/>
      <c r="E61" t="s">
        <v>70</v>
      </c>
      <c r="I61" s="7">
        <f>(275+0.006*G7)*1000</f>
        <v>321800</v>
      </c>
      <c r="J61" s="5" t="s">
        <v>20</v>
      </c>
    </row>
    <row r="62" spans="2:10" ht="45.6" customHeight="1" x14ac:dyDescent="0.3">
      <c r="B62" s="2" t="s">
        <v>50</v>
      </c>
      <c r="C62" s="38" t="s">
        <v>49</v>
      </c>
      <c r="D62" s="38"/>
      <c r="E62" s="38"/>
      <c r="F62" s="38"/>
      <c r="G62">
        <v>4</v>
      </c>
      <c r="H62" t="s">
        <v>13</v>
      </c>
      <c r="I62" s="7">
        <f>I61*G62/100</f>
        <v>12872</v>
      </c>
      <c r="J62" t="s">
        <v>20</v>
      </c>
    </row>
    <row r="63" spans="2:10" ht="31.2" customHeight="1" x14ac:dyDescent="0.3">
      <c r="B63" s="2" t="s">
        <v>59</v>
      </c>
      <c r="C63" s="38" t="s">
        <v>60</v>
      </c>
      <c r="D63" s="38"/>
      <c r="E63" s="38"/>
      <c r="F63" s="38"/>
      <c r="G63">
        <v>1.25</v>
      </c>
      <c r="I63" s="7">
        <f>I62*G63</f>
        <v>16090</v>
      </c>
      <c r="J63" t="s">
        <v>20</v>
      </c>
    </row>
    <row r="64" spans="2:10" ht="16.2" customHeight="1" x14ac:dyDescent="0.3">
      <c r="B64" s="2"/>
      <c r="C64" s="1" t="s">
        <v>51</v>
      </c>
      <c r="D64" s="1"/>
      <c r="E64" s="1"/>
      <c r="F64" s="1"/>
      <c r="I64" s="7">
        <f>I63</f>
        <v>16090</v>
      </c>
      <c r="J64" t="s">
        <v>20</v>
      </c>
    </row>
    <row r="65" spans="2:10" ht="28.2" x14ac:dyDescent="0.3">
      <c r="B65" s="15" t="s">
        <v>34</v>
      </c>
      <c r="C65" s="39" t="s">
        <v>35</v>
      </c>
      <c r="D65" s="39"/>
      <c r="E65" s="39"/>
      <c r="F65" s="39"/>
      <c r="G65">
        <v>4</v>
      </c>
      <c r="H65" t="s">
        <v>13</v>
      </c>
      <c r="I65" s="7">
        <f>I64*G65/100</f>
        <v>643.6</v>
      </c>
      <c r="J65" t="s">
        <v>20</v>
      </c>
    </row>
    <row r="66" spans="2:10" ht="19.2" customHeight="1" x14ac:dyDescent="0.3">
      <c r="B66" t="s">
        <v>69</v>
      </c>
      <c r="C66" s="41" t="s">
        <v>17</v>
      </c>
      <c r="D66" s="41"/>
      <c r="E66" s="41"/>
      <c r="F66" s="41"/>
      <c r="G66">
        <v>3.84</v>
      </c>
      <c r="H66" s="7"/>
      <c r="I66" s="7">
        <f>I65*G66</f>
        <v>2471.42</v>
      </c>
      <c r="J66" t="s">
        <v>20</v>
      </c>
    </row>
    <row r="67" spans="2:10" ht="19.2" customHeight="1" x14ac:dyDescent="0.3">
      <c r="C67" s="41" t="s">
        <v>18</v>
      </c>
      <c r="D67" s="41"/>
      <c r="E67" s="41"/>
      <c r="F67" s="41"/>
      <c r="G67">
        <v>2.2999999999999998</v>
      </c>
      <c r="H67" s="7"/>
      <c r="I67" s="7">
        <f>I66*G67</f>
        <v>5684.27</v>
      </c>
      <c r="J67" t="s">
        <v>20</v>
      </c>
    </row>
    <row r="68" spans="2:10" ht="19.2" customHeight="1" x14ac:dyDescent="0.3">
      <c r="B68" s="42" t="s">
        <v>36</v>
      </c>
      <c r="C68" s="42"/>
      <c r="D68" s="42"/>
      <c r="E68" s="42"/>
      <c r="F68" s="42"/>
      <c r="H68" s="7"/>
      <c r="I68" s="12">
        <f>I67</f>
        <v>5684</v>
      </c>
      <c r="J68" t="s">
        <v>20</v>
      </c>
    </row>
    <row r="70" spans="2:10" x14ac:dyDescent="0.3">
      <c r="B70" s="17" t="s">
        <v>37</v>
      </c>
    </row>
    <row r="72" spans="2:10" ht="61.95" customHeight="1" x14ac:dyDescent="0.3">
      <c r="B72" s="39" t="s">
        <v>28</v>
      </c>
      <c r="C72" s="39"/>
      <c r="D72" s="39"/>
      <c r="E72" s="39"/>
      <c r="F72" s="39"/>
      <c r="G72" s="39"/>
      <c r="H72" s="39"/>
      <c r="I72" s="39"/>
    </row>
    <row r="74" spans="2:10" ht="28.2" x14ac:dyDescent="0.3">
      <c r="B74" s="16" t="s">
        <v>29</v>
      </c>
      <c r="C74" s="44" t="s">
        <v>30</v>
      </c>
      <c r="D74" s="44"/>
      <c r="E74" t="s">
        <v>70</v>
      </c>
      <c r="I74" s="7">
        <f>(275+0.006*G7)*1000</f>
        <v>321800</v>
      </c>
      <c r="J74" s="5" t="s">
        <v>20</v>
      </c>
    </row>
    <row r="75" spans="2:10" ht="45.6" customHeight="1" x14ac:dyDescent="0.3">
      <c r="B75" s="2" t="s">
        <v>50</v>
      </c>
      <c r="C75" s="38" t="s">
        <v>49</v>
      </c>
      <c r="D75" s="38"/>
      <c r="E75" s="38"/>
      <c r="F75" s="38"/>
      <c r="G75">
        <v>4</v>
      </c>
      <c r="H75" t="s">
        <v>13</v>
      </c>
      <c r="I75" s="7">
        <f>I74*G75/100</f>
        <v>12872</v>
      </c>
      <c r="J75" t="s">
        <v>20</v>
      </c>
    </row>
    <row r="76" spans="2:10" ht="31.2" customHeight="1" x14ac:dyDescent="0.3">
      <c r="B76" s="2" t="s">
        <v>59</v>
      </c>
      <c r="C76" s="38" t="s">
        <v>60</v>
      </c>
      <c r="D76" s="38"/>
      <c r="E76" s="38"/>
      <c r="F76" s="38"/>
      <c r="G76">
        <v>1.25</v>
      </c>
      <c r="I76" s="7">
        <f>I75*G76</f>
        <v>16090</v>
      </c>
      <c r="J76" t="s">
        <v>20</v>
      </c>
    </row>
    <row r="77" spans="2:10" ht="14.4" customHeight="1" x14ac:dyDescent="0.3">
      <c r="B77" s="2"/>
      <c r="C77" s="38" t="s">
        <v>52</v>
      </c>
      <c r="D77" s="38"/>
      <c r="E77" s="38"/>
      <c r="F77" s="38"/>
      <c r="I77" s="7">
        <f>I76</f>
        <v>16090</v>
      </c>
      <c r="J77" t="s">
        <v>20</v>
      </c>
    </row>
    <row r="78" spans="2:10" ht="28.2" x14ac:dyDescent="0.3">
      <c r="B78" s="15" t="s">
        <v>38</v>
      </c>
      <c r="C78" s="39" t="s">
        <v>35</v>
      </c>
      <c r="D78" s="39"/>
      <c r="E78" s="39"/>
      <c r="F78" s="39"/>
      <c r="G78">
        <v>5</v>
      </c>
      <c r="H78" t="s">
        <v>13</v>
      </c>
      <c r="I78" s="7">
        <f>I77*G78/100</f>
        <v>804.5</v>
      </c>
      <c r="J78" t="s">
        <v>20</v>
      </c>
    </row>
    <row r="79" spans="2:10" ht="19.2" customHeight="1" x14ac:dyDescent="0.3">
      <c r="B79" t="s">
        <v>69</v>
      </c>
      <c r="C79" s="41" t="s">
        <v>17</v>
      </c>
      <c r="D79" s="41"/>
      <c r="E79" s="41"/>
      <c r="F79" s="41"/>
      <c r="G79">
        <v>3.84</v>
      </c>
      <c r="H79" s="7"/>
      <c r="I79" s="7">
        <f>I78*G79</f>
        <v>3089.28</v>
      </c>
      <c r="J79" t="s">
        <v>20</v>
      </c>
    </row>
    <row r="80" spans="2:10" ht="19.2" customHeight="1" x14ac:dyDescent="0.3">
      <c r="C80" s="41" t="s">
        <v>18</v>
      </c>
      <c r="D80" s="41"/>
      <c r="E80" s="41"/>
      <c r="F80" s="41"/>
      <c r="G80">
        <v>2.2999999999999998</v>
      </c>
      <c r="H80" s="7"/>
      <c r="I80" s="7">
        <f>I79*G80</f>
        <v>7105.34</v>
      </c>
      <c r="J80" t="s">
        <v>20</v>
      </c>
    </row>
    <row r="81" spans="2:10" ht="19.2" customHeight="1" x14ac:dyDescent="0.3">
      <c r="B81" s="42" t="s">
        <v>42</v>
      </c>
      <c r="C81" s="42"/>
      <c r="D81" s="42"/>
      <c r="E81" s="42"/>
      <c r="F81" s="42"/>
      <c r="H81" s="7"/>
      <c r="I81" s="12">
        <f>I80</f>
        <v>7105</v>
      </c>
      <c r="J81" t="s">
        <v>20</v>
      </c>
    </row>
    <row r="83" spans="2:10" ht="30.6" customHeight="1" x14ac:dyDescent="0.3">
      <c r="B83" s="43" t="s">
        <v>39</v>
      </c>
      <c r="C83" s="43"/>
      <c r="D83" s="43"/>
      <c r="E83" s="43"/>
      <c r="F83" s="43"/>
      <c r="G83" s="43"/>
      <c r="H83" s="43"/>
      <c r="I83" s="43"/>
    </row>
    <row r="85" spans="2:10" ht="63" customHeight="1" x14ac:dyDescent="0.3">
      <c r="B85" s="38" t="s">
        <v>28</v>
      </c>
      <c r="C85" s="38"/>
      <c r="D85" s="38"/>
      <c r="E85" s="38"/>
      <c r="F85" s="38"/>
      <c r="G85" s="38"/>
      <c r="H85" s="38"/>
      <c r="I85" s="38"/>
    </row>
    <row r="87" spans="2:10" ht="28.2" x14ac:dyDescent="0.3">
      <c r="B87" s="16" t="s">
        <v>29</v>
      </c>
      <c r="C87" s="44" t="s">
        <v>30</v>
      </c>
      <c r="D87" s="44"/>
      <c r="E87" t="s">
        <v>70</v>
      </c>
      <c r="I87" s="7">
        <f>(275+0.006*G7)*1000</f>
        <v>321800</v>
      </c>
      <c r="J87" s="5" t="s">
        <v>20</v>
      </c>
    </row>
    <row r="88" spans="2:10" ht="45.6" customHeight="1" x14ac:dyDescent="0.3">
      <c r="B88" s="2" t="s">
        <v>50</v>
      </c>
      <c r="C88" s="38" t="s">
        <v>49</v>
      </c>
      <c r="D88" s="38"/>
      <c r="E88" s="38"/>
      <c r="F88" s="38"/>
      <c r="G88">
        <v>4</v>
      </c>
      <c r="H88" t="s">
        <v>13</v>
      </c>
      <c r="I88" s="7">
        <f>I87*G88/100</f>
        <v>12872</v>
      </c>
      <c r="J88" t="s">
        <v>20</v>
      </c>
    </row>
    <row r="89" spans="2:10" ht="31.2" customHeight="1" x14ac:dyDescent="0.3">
      <c r="B89" s="2" t="s">
        <v>59</v>
      </c>
      <c r="C89" s="38" t="s">
        <v>60</v>
      </c>
      <c r="D89" s="38"/>
      <c r="E89" s="38"/>
      <c r="F89" s="38"/>
      <c r="G89">
        <v>1.25</v>
      </c>
      <c r="I89" s="7">
        <f>I88*G89</f>
        <v>16090</v>
      </c>
      <c r="J89" t="s">
        <v>20</v>
      </c>
    </row>
    <row r="90" spans="2:10" ht="15" customHeight="1" x14ac:dyDescent="0.3">
      <c r="B90" s="2"/>
      <c r="C90" s="1" t="s">
        <v>51</v>
      </c>
      <c r="D90" s="1"/>
      <c r="E90" s="1"/>
      <c r="F90" s="1"/>
      <c r="I90" s="7">
        <f>I89</f>
        <v>16090</v>
      </c>
      <c r="J90" t="s">
        <v>20</v>
      </c>
    </row>
    <row r="91" spans="2:10" x14ac:dyDescent="0.3">
      <c r="C91" s="40" t="s">
        <v>40</v>
      </c>
      <c r="D91" s="40"/>
      <c r="E91" s="40"/>
      <c r="F91" s="40"/>
      <c r="G91">
        <v>1</v>
      </c>
      <c r="H91" t="s">
        <v>13</v>
      </c>
      <c r="I91" s="7">
        <f>I90*G91/100</f>
        <v>160.9</v>
      </c>
      <c r="J91" t="s">
        <v>20</v>
      </c>
    </row>
    <row r="92" spans="2:10" ht="19.2" customHeight="1" x14ac:dyDescent="0.3">
      <c r="B92" t="s">
        <v>69</v>
      </c>
      <c r="C92" s="41" t="s">
        <v>17</v>
      </c>
      <c r="D92" s="41"/>
      <c r="E92" s="41"/>
      <c r="F92" s="41"/>
      <c r="G92">
        <v>3.84</v>
      </c>
      <c r="H92" s="7"/>
      <c r="I92" s="7">
        <f>I91*G92</f>
        <v>617.86</v>
      </c>
      <c r="J92" t="s">
        <v>20</v>
      </c>
    </row>
    <row r="93" spans="2:10" ht="19.2" customHeight="1" x14ac:dyDescent="0.3">
      <c r="C93" s="41" t="s">
        <v>18</v>
      </c>
      <c r="D93" s="41"/>
      <c r="E93" s="41"/>
      <c r="F93" s="41"/>
      <c r="G93">
        <v>2.2999999999999998</v>
      </c>
      <c r="H93" s="7"/>
      <c r="I93" s="7">
        <f>I92*G93</f>
        <v>1421.08</v>
      </c>
      <c r="J93" t="s">
        <v>20</v>
      </c>
    </row>
    <row r="94" spans="2:10" ht="19.2" customHeight="1" x14ac:dyDescent="0.3">
      <c r="B94" s="42" t="s">
        <v>41</v>
      </c>
      <c r="C94" s="42"/>
      <c r="D94" s="42"/>
      <c r="E94" s="42"/>
      <c r="F94" s="42"/>
      <c r="H94" s="7"/>
      <c r="I94" s="12">
        <f>I93</f>
        <v>1421</v>
      </c>
      <c r="J94" t="s">
        <v>20</v>
      </c>
    </row>
    <row r="95" spans="2:10" ht="19.2" customHeight="1" x14ac:dyDescent="0.3">
      <c r="B95" s="28"/>
      <c r="C95" s="28"/>
      <c r="D95" s="28"/>
      <c r="E95" s="28"/>
      <c r="F95" s="28"/>
      <c r="H95" s="7"/>
      <c r="I95" s="12"/>
    </row>
    <row r="96" spans="2:10" ht="19.2" customHeight="1" x14ac:dyDescent="0.3">
      <c r="B96" s="22"/>
      <c r="C96" s="22"/>
      <c r="D96" s="22"/>
      <c r="E96" s="22"/>
      <c r="F96" s="22"/>
      <c r="H96" s="7"/>
      <c r="I96" s="12"/>
    </row>
    <row r="97" spans="2:10" ht="30.75" customHeight="1" x14ac:dyDescent="0.3">
      <c r="B97" s="22"/>
      <c r="C97" s="36" t="s">
        <v>61</v>
      </c>
      <c r="D97" s="37"/>
      <c r="E97" s="37"/>
      <c r="F97" s="37"/>
      <c r="G97" s="37"/>
      <c r="H97" s="37"/>
      <c r="I97" s="12">
        <v>250000</v>
      </c>
      <c r="J97" t="s">
        <v>20</v>
      </c>
    </row>
    <row r="98" spans="2:10" ht="19.2" customHeight="1" x14ac:dyDescent="0.3">
      <c r="B98" s="22"/>
      <c r="C98" s="19"/>
      <c r="D98" s="20"/>
      <c r="E98" s="20"/>
      <c r="F98" s="22"/>
      <c r="H98" s="7"/>
      <c r="I98" s="12"/>
    </row>
    <row r="100" spans="2:10" x14ac:dyDescent="0.3">
      <c r="B100" s="17" t="s">
        <v>43</v>
      </c>
      <c r="C100" s="17"/>
      <c r="D100" s="17"/>
      <c r="E100" s="17"/>
      <c r="F100" s="17"/>
      <c r="G100" s="17"/>
      <c r="H100" s="17"/>
      <c r="I100" s="12">
        <f>I24+I44+I55+I68+I81+I94+I97</f>
        <v>540364</v>
      </c>
      <c r="J100" s="17" t="s">
        <v>20</v>
      </c>
    </row>
    <row r="101" spans="2:10" x14ac:dyDescent="0.3">
      <c r="B101" s="17"/>
      <c r="C101" s="17"/>
      <c r="D101" s="17"/>
      <c r="E101" s="17"/>
      <c r="F101" s="17"/>
      <c r="G101" s="17"/>
      <c r="H101" s="17"/>
      <c r="I101" s="21"/>
      <c r="J101" s="17"/>
    </row>
    <row r="102" spans="2:10" x14ac:dyDescent="0.3">
      <c r="B102" s="17" t="s">
        <v>44</v>
      </c>
      <c r="C102" s="17"/>
      <c r="D102" s="17"/>
      <c r="E102" s="17"/>
      <c r="F102" s="17"/>
      <c r="G102" s="17">
        <v>18</v>
      </c>
      <c r="H102" s="17" t="s">
        <v>13</v>
      </c>
      <c r="I102" s="21">
        <f>I100*G102/100</f>
        <v>97265.52</v>
      </c>
      <c r="J102" s="17" t="s">
        <v>20</v>
      </c>
    </row>
    <row r="103" spans="2:10" x14ac:dyDescent="0.3">
      <c r="B103" s="17"/>
      <c r="C103" s="17"/>
      <c r="D103" s="17"/>
      <c r="E103" s="17"/>
      <c r="F103" s="17"/>
      <c r="G103" s="17"/>
      <c r="H103" s="17"/>
      <c r="I103" s="21"/>
      <c r="J103" s="17"/>
    </row>
    <row r="104" spans="2:10" s="17" customFormat="1" x14ac:dyDescent="0.3">
      <c r="B104" s="17" t="s">
        <v>45</v>
      </c>
      <c r="I104" s="21">
        <f>I100*1.18</f>
        <v>637629.52</v>
      </c>
      <c r="J104" s="17" t="s">
        <v>20</v>
      </c>
    </row>
  </sheetData>
  <mergeCells count="63">
    <mergeCell ref="C16:F16"/>
    <mergeCell ref="C38:F38"/>
    <mergeCell ref="C39:F39"/>
    <mergeCell ref="C36:F36"/>
    <mergeCell ref="C37:F37"/>
    <mergeCell ref="C30:F30"/>
    <mergeCell ref="B2:J3"/>
    <mergeCell ref="B46:G46"/>
    <mergeCell ref="B49:I49"/>
    <mergeCell ref="C31:F31"/>
    <mergeCell ref="C32:G32"/>
    <mergeCell ref="B34:G34"/>
    <mergeCell ref="C42:F42"/>
    <mergeCell ref="C21:F21"/>
    <mergeCell ref="C22:F22"/>
    <mergeCell ref="B24:F24"/>
    <mergeCell ref="B26:G26"/>
    <mergeCell ref="B28:I28"/>
    <mergeCell ref="B5:G5"/>
    <mergeCell ref="B8:I8"/>
    <mergeCell ref="C11:G11"/>
    <mergeCell ref="B12:F12"/>
    <mergeCell ref="C9:F9"/>
    <mergeCell ref="C10:F10"/>
    <mergeCell ref="B68:F68"/>
    <mergeCell ref="B72:I72"/>
    <mergeCell ref="C74:D74"/>
    <mergeCell ref="B55:F55"/>
    <mergeCell ref="C43:F43"/>
    <mergeCell ref="B44:F44"/>
    <mergeCell ref="C51:F51"/>
    <mergeCell ref="C50:D50"/>
    <mergeCell ref="C52:F52"/>
    <mergeCell ref="C63:F63"/>
    <mergeCell ref="C17:F17"/>
    <mergeCell ref="C18:F18"/>
    <mergeCell ref="B13:G13"/>
    <mergeCell ref="C14:G14"/>
    <mergeCell ref="C53:F53"/>
    <mergeCell ref="C54:F54"/>
    <mergeCell ref="C79:F79"/>
    <mergeCell ref="B59:I59"/>
    <mergeCell ref="C61:D61"/>
    <mergeCell ref="C65:F65"/>
    <mergeCell ref="C66:F66"/>
    <mergeCell ref="C67:F67"/>
    <mergeCell ref="C62:F62"/>
    <mergeCell ref="C75:F75"/>
    <mergeCell ref="C77:F77"/>
    <mergeCell ref="C97:H97"/>
    <mergeCell ref="C76:F76"/>
    <mergeCell ref="C89:F89"/>
    <mergeCell ref="C78:F78"/>
    <mergeCell ref="C91:F91"/>
    <mergeCell ref="C92:F92"/>
    <mergeCell ref="C93:F93"/>
    <mergeCell ref="B94:F94"/>
    <mergeCell ref="C80:F80"/>
    <mergeCell ref="B81:F81"/>
    <mergeCell ref="B83:I83"/>
    <mergeCell ref="B85:I85"/>
    <mergeCell ref="C87:D87"/>
    <mergeCell ref="C88:F8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6"/>
  <sheetViews>
    <sheetView tabSelected="1" topLeftCell="A97" workbookViewId="0">
      <selection activeCell="I111" sqref="I111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7" customWidth="1"/>
    <col min="10" max="10" width="11" customWidth="1"/>
  </cols>
  <sheetData>
    <row r="2" spans="2:11" x14ac:dyDescent="0.3">
      <c r="B2" s="46" t="s">
        <v>71</v>
      </c>
      <c r="C2" s="46"/>
      <c r="D2" s="46"/>
      <c r="E2" s="46"/>
      <c r="F2" s="46"/>
      <c r="G2" s="46"/>
      <c r="H2" s="46"/>
      <c r="I2" s="46"/>
      <c r="J2" s="46"/>
    </row>
    <row r="3" spans="2:11" ht="29.4" customHeight="1" x14ac:dyDescent="0.3">
      <c r="B3" s="46"/>
      <c r="C3" s="46"/>
      <c r="D3" s="46"/>
      <c r="E3" s="46"/>
      <c r="F3" s="46"/>
      <c r="G3" s="46"/>
      <c r="H3" s="46"/>
      <c r="I3" s="46"/>
      <c r="J3" s="46"/>
    </row>
    <row r="5" spans="2:11" x14ac:dyDescent="0.3">
      <c r="B5" s="48" t="s">
        <v>0</v>
      </c>
      <c r="C5" s="48"/>
      <c r="D5" s="48"/>
      <c r="E5" s="48"/>
      <c r="F5" s="48"/>
      <c r="G5" s="48"/>
    </row>
    <row r="6" spans="2:11" x14ac:dyDescent="0.3">
      <c r="B6" s="34"/>
      <c r="C6" s="34"/>
      <c r="D6" s="34"/>
      <c r="E6" s="34"/>
      <c r="F6" s="34"/>
      <c r="G6" s="34"/>
    </row>
    <row r="7" spans="2:11" s="8" customFormat="1" ht="18.600000000000001" customHeight="1" x14ac:dyDescent="0.3">
      <c r="B7" s="24"/>
      <c r="C7" s="24" t="s">
        <v>46</v>
      </c>
      <c r="D7" s="24"/>
      <c r="E7" s="24"/>
      <c r="F7" s="24"/>
      <c r="G7" s="26">
        <v>7800</v>
      </c>
      <c r="H7" s="24" t="s">
        <v>14</v>
      </c>
      <c r="I7" s="25"/>
    </row>
    <row r="8" spans="2:11" ht="38.4" customHeight="1" x14ac:dyDescent="0.3">
      <c r="B8" s="49" t="s">
        <v>1</v>
      </c>
      <c r="C8" s="49"/>
      <c r="D8" s="49"/>
      <c r="E8" s="49"/>
      <c r="F8" s="49"/>
      <c r="G8" s="49"/>
      <c r="H8" s="49"/>
      <c r="I8" s="49"/>
      <c r="K8" s="23"/>
    </row>
    <row r="9" spans="2:11" ht="28.8" x14ac:dyDescent="0.3">
      <c r="B9" s="35" t="s">
        <v>2</v>
      </c>
      <c r="C9" s="41" t="s">
        <v>3</v>
      </c>
      <c r="D9" s="41"/>
      <c r="E9" s="41"/>
      <c r="F9" s="41"/>
      <c r="H9" s="33"/>
      <c r="I9" s="11">
        <v>2</v>
      </c>
    </row>
    <row r="10" spans="2:11" ht="28.8" x14ac:dyDescent="0.3">
      <c r="B10" s="35" t="s">
        <v>4</v>
      </c>
      <c r="C10" s="41" t="s">
        <v>5</v>
      </c>
      <c r="D10" s="41"/>
      <c r="E10" s="41"/>
      <c r="F10" s="41"/>
      <c r="H10" s="33"/>
      <c r="I10" s="11">
        <v>2</v>
      </c>
    </row>
    <row r="11" spans="2:11" ht="29.4" customHeight="1" x14ac:dyDescent="0.3">
      <c r="B11" s="4" t="s">
        <v>6</v>
      </c>
      <c r="C11" s="47" t="s">
        <v>7</v>
      </c>
      <c r="D11" s="47"/>
      <c r="E11" s="47"/>
      <c r="F11" s="47"/>
      <c r="G11" s="47"/>
      <c r="H11" s="33"/>
      <c r="I11" s="10">
        <v>213.3</v>
      </c>
      <c r="J11" s="3" t="s">
        <v>8</v>
      </c>
    </row>
    <row r="12" spans="2:11" x14ac:dyDescent="0.3">
      <c r="B12" s="42" t="s">
        <v>9</v>
      </c>
      <c r="C12" s="42"/>
      <c r="D12" s="42"/>
      <c r="E12" s="42"/>
      <c r="F12" s="42"/>
    </row>
    <row r="13" spans="2:11" x14ac:dyDescent="0.3">
      <c r="B13" s="45" t="s">
        <v>10</v>
      </c>
      <c r="C13" s="45"/>
      <c r="D13" s="45"/>
      <c r="E13" s="45"/>
      <c r="F13" s="45"/>
      <c r="G13" s="45"/>
      <c r="H13" s="10"/>
      <c r="I13" s="10">
        <f>G7*I11/100</f>
        <v>16637.400000000001</v>
      </c>
      <c r="J13" t="s">
        <v>15</v>
      </c>
    </row>
    <row r="14" spans="2:11" ht="17.399999999999999" customHeight="1" x14ac:dyDescent="0.3">
      <c r="B14" t="s">
        <v>12</v>
      </c>
      <c r="C14" s="41" t="s">
        <v>11</v>
      </c>
      <c r="D14" s="41"/>
      <c r="E14" s="41"/>
      <c r="F14" s="41"/>
      <c r="G14" s="41"/>
      <c r="H14" s="7"/>
    </row>
    <row r="15" spans="2:11" ht="16.2" customHeight="1" x14ac:dyDescent="0.3">
      <c r="B15" t="s">
        <v>72</v>
      </c>
      <c r="C15" s="5" t="s">
        <v>73</v>
      </c>
      <c r="D15" s="5"/>
      <c r="E15" s="5"/>
      <c r="F15" s="5"/>
      <c r="G15" s="5">
        <v>10.59</v>
      </c>
      <c r="H15" s="11" t="s">
        <v>13</v>
      </c>
      <c r="I15" s="11">
        <f>I13*G15/100</f>
        <v>1761.9</v>
      </c>
      <c r="J15" t="s">
        <v>20</v>
      </c>
    </row>
    <row r="16" spans="2:11" ht="16.2" customHeight="1" x14ac:dyDescent="0.3">
      <c r="B16" t="s">
        <v>74</v>
      </c>
      <c r="C16" s="5" t="s">
        <v>75</v>
      </c>
      <c r="D16" s="5"/>
      <c r="E16" s="5"/>
      <c r="F16" s="5"/>
      <c r="G16" s="5">
        <v>1.18</v>
      </c>
      <c r="H16" s="11" t="s">
        <v>13</v>
      </c>
      <c r="I16" s="11">
        <f>I13*G16/100</f>
        <v>196.32</v>
      </c>
      <c r="J16" t="s">
        <v>20</v>
      </c>
    </row>
    <row r="17" spans="2:10" ht="16.2" customHeight="1" x14ac:dyDescent="0.3">
      <c r="C17" s="5" t="s">
        <v>51</v>
      </c>
      <c r="D17" s="5"/>
      <c r="E17" s="5"/>
      <c r="F17" s="5"/>
      <c r="G17" s="5"/>
      <c r="H17" s="11"/>
      <c r="I17" s="11">
        <f>SUM(I15:I16)</f>
        <v>1958.22</v>
      </c>
    </row>
    <row r="18" spans="2:10" ht="30" customHeight="1" x14ac:dyDescent="0.3">
      <c r="B18" t="s">
        <v>54</v>
      </c>
      <c r="C18" s="39" t="s">
        <v>53</v>
      </c>
      <c r="D18" s="39"/>
      <c r="E18" s="39"/>
      <c r="F18" s="39"/>
      <c r="G18" s="5">
        <v>1.25</v>
      </c>
      <c r="H18" s="11"/>
      <c r="I18" s="10">
        <f>I17*1.25</f>
        <v>2447.7800000000002</v>
      </c>
      <c r="J18" t="s">
        <v>20</v>
      </c>
    </row>
    <row r="19" spans="2:10" ht="25.8" customHeight="1" x14ac:dyDescent="0.3">
      <c r="B19" t="s">
        <v>63</v>
      </c>
      <c r="C19" s="39" t="s">
        <v>65</v>
      </c>
      <c r="D19" s="39"/>
      <c r="E19" s="39"/>
      <c r="F19" s="39"/>
      <c r="G19" s="5">
        <v>1.1499999999999999</v>
      </c>
      <c r="H19" s="11"/>
      <c r="I19" s="10">
        <f>I18*1.15</f>
        <v>2814.95</v>
      </c>
      <c r="J19" t="s">
        <v>20</v>
      </c>
    </row>
    <row r="20" spans="2:10" ht="29.4" customHeight="1" x14ac:dyDescent="0.3">
      <c r="B20" t="s">
        <v>64</v>
      </c>
      <c r="C20" s="39" t="s">
        <v>67</v>
      </c>
      <c r="D20" s="39"/>
      <c r="E20" s="39"/>
      <c r="F20" s="39"/>
      <c r="G20" s="5">
        <v>1.2</v>
      </c>
      <c r="H20" s="11"/>
      <c r="I20" s="10">
        <f>I19*G20</f>
        <v>3377.94</v>
      </c>
      <c r="J20" t="s">
        <v>20</v>
      </c>
    </row>
    <row r="21" spans="2:10" ht="11.4" customHeight="1" x14ac:dyDescent="0.3">
      <c r="H21" s="7"/>
    </row>
    <row r="22" spans="2:10" ht="17.399999999999999" customHeight="1" x14ac:dyDescent="0.3">
      <c r="C22" t="s">
        <v>16</v>
      </c>
      <c r="H22" s="7"/>
      <c r="I22" s="7">
        <f>I20</f>
        <v>3377.94</v>
      </c>
      <c r="J22" t="s">
        <v>20</v>
      </c>
    </row>
    <row r="23" spans="2:10" ht="19.2" customHeight="1" x14ac:dyDescent="0.3">
      <c r="B23" t="s">
        <v>69</v>
      </c>
      <c r="C23" s="41" t="s">
        <v>17</v>
      </c>
      <c r="D23" s="41"/>
      <c r="E23" s="41"/>
      <c r="F23" s="41"/>
      <c r="G23">
        <v>3.84</v>
      </c>
      <c r="H23" s="7"/>
      <c r="I23" s="7">
        <f>I22*G23</f>
        <v>12971.29</v>
      </c>
      <c r="J23" t="s">
        <v>20</v>
      </c>
    </row>
    <row r="24" spans="2:10" ht="19.2" customHeight="1" x14ac:dyDescent="0.3">
      <c r="C24" s="41" t="s">
        <v>62</v>
      </c>
      <c r="D24" s="41"/>
      <c r="E24" s="41"/>
      <c r="F24" s="41"/>
      <c r="G24">
        <v>2.2999999999999998</v>
      </c>
      <c r="H24" s="7"/>
      <c r="I24" s="7">
        <f>I23*G24</f>
        <v>29833.97</v>
      </c>
      <c r="J24" t="s">
        <v>20</v>
      </c>
    </row>
    <row r="25" spans="2:10" ht="19.2" customHeight="1" x14ac:dyDescent="0.3">
      <c r="C25" s="30"/>
      <c r="D25" s="30"/>
      <c r="E25" s="30"/>
      <c r="F25" s="30"/>
      <c r="H25" s="7"/>
    </row>
    <row r="26" spans="2:10" ht="19.2" customHeight="1" x14ac:dyDescent="0.3">
      <c r="B26" s="42" t="s">
        <v>19</v>
      </c>
      <c r="C26" s="42"/>
      <c r="D26" s="42"/>
      <c r="E26" s="42"/>
      <c r="F26" s="42"/>
      <c r="H26" s="7"/>
      <c r="I26" s="12">
        <f>I24</f>
        <v>29834</v>
      </c>
      <c r="J26" t="s">
        <v>20</v>
      </c>
    </row>
    <row r="27" spans="2:10" ht="19.2" customHeight="1" x14ac:dyDescent="0.3">
      <c r="H27" s="7"/>
    </row>
    <row r="28" spans="2:10" x14ac:dyDescent="0.3">
      <c r="B28" s="42" t="s">
        <v>21</v>
      </c>
      <c r="C28" s="42"/>
      <c r="D28" s="42"/>
      <c r="E28" s="42"/>
      <c r="F28" s="42"/>
      <c r="G28" s="42"/>
      <c r="H28" s="7"/>
    </row>
    <row r="29" spans="2:10" x14ac:dyDescent="0.3">
      <c r="H29" s="7"/>
    </row>
    <row r="30" spans="2:10" ht="32.4" customHeight="1" x14ac:dyDescent="0.3">
      <c r="B30" s="38" t="s">
        <v>1</v>
      </c>
      <c r="C30" s="38"/>
      <c r="D30" s="38"/>
      <c r="E30" s="38"/>
      <c r="F30" s="38"/>
      <c r="G30" s="38"/>
      <c r="H30" s="38"/>
      <c r="I30" s="38"/>
    </row>
    <row r="31" spans="2:10" x14ac:dyDescent="0.3">
      <c r="H31" s="7"/>
    </row>
    <row r="32" spans="2:10" ht="28.8" x14ac:dyDescent="0.3">
      <c r="B32" s="35" t="s">
        <v>2</v>
      </c>
      <c r="C32" s="41" t="s">
        <v>3</v>
      </c>
      <c r="D32" s="41"/>
      <c r="E32" s="41"/>
      <c r="F32" s="41"/>
      <c r="H32" s="33"/>
      <c r="I32" s="11">
        <v>2</v>
      </c>
    </row>
    <row r="33" spans="2:10" ht="28.8" x14ac:dyDescent="0.3">
      <c r="B33" s="35" t="s">
        <v>22</v>
      </c>
      <c r="C33" s="41" t="s">
        <v>5</v>
      </c>
      <c r="D33" s="41"/>
      <c r="E33" s="41"/>
      <c r="F33" s="41"/>
      <c r="H33" s="33"/>
      <c r="I33" s="11">
        <v>2</v>
      </c>
    </row>
    <row r="34" spans="2:10" ht="29.4" customHeight="1" x14ac:dyDescent="0.3">
      <c r="B34" s="4" t="s">
        <v>56</v>
      </c>
      <c r="C34" s="47" t="s">
        <v>55</v>
      </c>
      <c r="D34" s="47"/>
      <c r="E34" s="47"/>
      <c r="F34" s="47"/>
      <c r="G34" s="47"/>
      <c r="H34" s="33"/>
      <c r="I34" s="10">
        <v>229.1</v>
      </c>
      <c r="J34" s="3" t="s">
        <v>8</v>
      </c>
    </row>
    <row r="35" spans="2:10" x14ac:dyDescent="0.3">
      <c r="B35" s="17" t="s">
        <v>23</v>
      </c>
    </row>
    <row r="36" spans="2:10" x14ac:dyDescent="0.3">
      <c r="B36" s="45" t="s">
        <v>10</v>
      </c>
      <c r="C36" s="45"/>
      <c r="D36" s="45"/>
      <c r="E36" s="45"/>
      <c r="F36" s="45"/>
      <c r="G36" s="45"/>
      <c r="I36" s="7">
        <f>G7*I34/100</f>
        <v>17869.8</v>
      </c>
      <c r="J36" t="s">
        <v>20</v>
      </c>
    </row>
    <row r="37" spans="2:10" x14ac:dyDescent="0.3">
      <c r="B37" t="s">
        <v>24</v>
      </c>
      <c r="C37" s="13" t="s">
        <v>11</v>
      </c>
    </row>
    <row r="38" spans="2:10" ht="20.399999999999999" customHeight="1" x14ac:dyDescent="0.3">
      <c r="B38" s="14" t="s">
        <v>76</v>
      </c>
      <c r="C38" s="50" t="s">
        <v>77</v>
      </c>
      <c r="D38" s="50"/>
      <c r="E38" s="50"/>
      <c r="F38" s="50"/>
      <c r="G38" s="15">
        <v>17.2</v>
      </c>
      <c r="H38" t="s">
        <v>13</v>
      </c>
      <c r="I38" s="7">
        <f>I36*G38/100</f>
        <v>3073.61</v>
      </c>
      <c r="J38" t="s">
        <v>20</v>
      </c>
    </row>
    <row r="39" spans="2:10" ht="19.2" customHeight="1" x14ac:dyDescent="0.3">
      <c r="B39" s="14" t="s">
        <v>78</v>
      </c>
      <c r="C39" s="29" t="s">
        <v>79</v>
      </c>
      <c r="D39" s="29"/>
      <c r="E39" s="29"/>
      <c r="F39" s="29"/>
      <c r="G39" s="15">
        <v>3.4</v>
      </c>
      <c r="H39" t="s">
        <v>13</v>
      </c>
      <c r="I39" s="7">
        <f>I36*G39/100</f>
        <v>607.57000000000005</v>
      </c>
      <c r="J39" t="s">
        <v>20</v>
      </c>
    </row>
    <row r="40" spans="2:10" ht="18.600000000000001" customHeight="1" x14ac:dyDescent="0.3">
      <c r="B40" s="14"/>
      <c r="C40" s="29" t="s">
        <v>51</v>
      </c>
      <c r="D40" s="29"/>
      <c r="E40" s="29"/>
      <c r="F40" s="29"/>
      <c r="G40" s="15"/>
      <c r="I40" s="7">
        <f>SUM(I38:I39)</f>
        <v>3681.18</v>
      </c>
      <c r="J40" t="s">
        <v>20</v>
      </c>
    </row>
    <row r="41" spans="2:10" ht="30" customHeight="1" x14ac:dyDescent="0.3">
      <c r="B41" t="s">
        <v>54</v>
      </c>
      <c r="C41" s="39" t="s">
        <v>53</v>
      </c>
      <c r="D41" s="39"/>
      <c r="E41" s="39"/>
      <c r="F41" s="39"/>
      <c r="G41" s="5">
        <v>1.25</v>
      </c>
      <c r="H41" s="11"/>
      <c r="I41" s="10">
        <f>I40*1.25</f>
        <v>4601.4799999999996</v>
      </c>
      <c r="J41" t="s">
        <v>20</v>
      </c>
    </row>
    <row r="42" spans="2:10" ht="25.8" customHeight="1" x14ac:dyDescent="0.3">
      <c r="B42" t="s">
        <v>63</v>
      </c>
      <c r="C42" s="39" t="s">
        <v>65</v>
      </c>
      <c r="D42" s="39"/>
      <c r="E42" s="39"/>
      <c r="F42" s="39"/>
      <c r="G42" s="5">
        <v>1.1499999999999999</v>
      </c>
      <c r="H42" s="11"/>
      <c r="I42" s="10">
        <f>I41*1.15</f>
        <v>5291.7</v>
      </c>
      <c r="J42" t="s">
        <v>20</v>
      </c>
    </row>
    <row r="43" spans="2:10" ht="29.4" customHeight="1" x14ac:dyDescent="0.3">
      <c r="B43" t="s">
        <v>64</v>
      </c>
      <c r="C43" s="39" t="s">
        <v>66</v>
      </c>
      <c r="D43" s="39"/>
      <c r="E43" s="39"/>
      <c r="F43" s="39"/>
      <c r="G43" s="5">
        <v>1.2</v>
      </c>
      <c r="H43" s="11"/>
      <c r="I43" s="10">
        <f>I42*G43</f>
        <v>6350.04</v>
      </c>
      <c r="J43" t="s">
        <v>20</v>
      </c>
    </row>
    <row r="44" spans="2:10" ht="9" customHeight="1" x14ac:dyDescent="0.3"/>
    <row r="45" spans="2:10" ht="17.399999999999999" customHeight="1" x14ac:dyDescent="0.3">
      <c r="C45" t="s">
        <v>16</v>
      </c>
      <c r="H45" s="7"/>
      <c r="I45" s="7">
        <f>I43</f>
        <v>6350.04</v>
      </c>
      <c r="J45" t="s">
        <v>20</v>
      </c>
    </row>
    <row r="46" spans="2:10" ht="19.2" customHeight="1" x14ac:dyDescent="0.3">
      <c r="B46" t="s">
        <v>69</v>
      </c>
      <c r="C46" s="41" t="s">
        <v>17</v>
      </c>
      <c r="D46" s="41"/>
      <c r="E46" s="41"/>
      <c r="F46" s="41"/>
      <c r="G46">
        <v>3.84</v>
      </c>
      <c r="H46" s="7"/>
      <c r="I46" s="7">
        <f>I45*G46</f>
        <v>24384.15</v>
      </c>
      <c r="J46" t="s">
        <v>20</v>
      </c>
    </row>
    <row r="47" spans="2:10" ht="19.2" customHeight="1" x14ac:dyDescent="0.3">
      <c r="C47" s="41" t="s">
        <v>18</v>
      </c>
      <c r="D47" s="41"/>
      <c r="E47" s="41"/>
      <c r="F47" s="41"/>
      <c r="G47">
        <v>2.2999999999999998</v>
      </c>
      <c r="H47" s="7"/>
      <c r="I47" s="7">
        <f>I46*G47</f>
        <v>56083.55</v>
      </c>
      <c r="J47" t="s">
        <v>20</v>
      </c>
    </row>
    <row r="48" spans="2:10" ht="19.2" customHeight="1" x14ac:dyDescent="0.3">
      <c r="B48" s="42" t="s">
        <v>25</v>
      </c>
      <c r="C48" s="42"/>
      <c r="D48" s="42"/>
      <c r="E48" s="42"/>
      <c r="F48" s="42"/>
      <c r="H48" s="7"/>
      <c r="I48" s="12">
        <f>I47</f>
        <v>56084</v>
      </c>
      <c r="J48" t="s">
        <v>20</v>
      </c>
    </row>
    <row r="50" spans="2:10" x14ac:dyDescent="0.3">
      <c r="B50" s="42" t="s">
        <v>26</v>
      </c>
      <c r="C50" s="42"/>
      <c r="D50" s="42"/>
      <c r="E50" s="42"/>
      <c r="F50" s="42"/>
      <c r="G50" s="42"/>
      <c r="H50" s="7"/>
    </row>
    <row r="52" spans="2:10" ht="63" customHeight="1" x14ac:dyDescent="0.3">
      <c r="B52" s="38" t="s">
        <v>28</v>
      </c>
      <c r="C52" s="38"/>
      <c r="D52" s="38"/>
      <c r="E52" s="38"/>
      <c r="F52" s="38"/>
      <c r="G52" s="38"/>
      <c r="H52" s="38"/>
      <c r="I52" s="38"/>
    </row>
    <row r="53" spans="2:10" ht="28.2" x14ac:dyDescent="0.3">
      <c r="B53" s="16" t="s">
        <v>29</v>
      </c>
      <c r="C53" s="44" t="s">
        <v>30</v>
      </c>
      <c r="D53" s="44"/>
      <c r="E53" t="s">
        <v>70</v>
      </c>
      <c r="I53" s="7">
        <f>(275+0.006*7800)*1000</f>
        <v>321800</v>
      </c>
      <c r="J53" s="5" t="s">
        <v>20</v>
      </c>
    </row>
    <row r="54" spans="2:10" ht="31.2" customHeight="1" x14ac:dyDescent="0.3">
      <c r="B54" s="35" t="s">
        <v>80</v>
      </c>
      <c r="C54" s="38" t="s">
        <v>27</v>
      </c>
      <c r="D54" s="38"/>
      <c r="E54" s="38"/>
      <c r="F54" s="38"/>
      <c r="G54">
        <v>5.0999999999999996</v>
      </c>
      <c r="H54" t="s">
        <v>13</v>
      </c>
      <c r="I54" s="7">
        <f>I53*G54/100</f>
        <v>16411.8</v>
      </c>
      <c r="J54" t="s">
        <v>20</v>
      </c>
    </row>
    <row r="55" spans="2:10" ht="31.2" customHeight="1" x14ac:dyDescent="0.3">
      <c r="B55" s="35" t="s">
        <v>81</v>
      </c>
      <c r="C55" s="38" t="s">
        <v>82</v>
      </c>
      <c r="D55" s="38"/>
      <c r="E55" s="38"/>
      <c r="F55" s="38"/>
      <c r="G55">
        <v>2.1</v>
      </c>
      <c r="H55" t="s">
        <v>13</v>
      </c>
      <c r="I55" s="7">
        <f>I53*G55/100</f>
        <v>6757.8</v>
      </c>
      <c r="J55" t="s">
        <v>20</v>
      </c>
    </row>
    <row r="56" spans="2:10" ht="19.8" customHeight="1" x14ac:dyDescent="0.3">
      <c r="B56" s="35"/>
      <c r="C56" s="32" t="s">
        <v>51</v>
      </c>
      <c r="D56" s="32"/>
      <c r="E56" s="32"/>
      <c r="F56" s="32"/>
      <c r="I56" s="7">
        <f>SUM(I54:I55)</f>
        <v>23169.599999999999</v>
      </c>
      <c r="J56" t="s">
        <v>20</v>
      </c>
    </row>
    <row r="57" spans="2:10" ht="31.2" customHeight="1" x14ac:dyDescent="0.3">
      <c r="B57" s="35" t="s">
        <v>59</v>
      </c>
      <c r="C57" s="38" t="s">
        <v>60</v>
      </c>
      <c r="D57" s="38"/>
      <c r="E57" s="38"/>
      <c r="F57" s="38"/>
      <c r="G57">
        <v>1.25</v>
      </c>
      <c r="I57" s="7">
        <f>I56*G57</f>
        <v>28962</v>
      </c>
      <c r="J57" t="s">
        <v>20</v>
      </c>
    </row>
    <row r="58" spans="2:10" ht="19.2" customHeight="1" x14ac:dyDescent="0.3">
      <c r="B58" t="s">
        <v>69</v>
      </c>
      <c r="C58" s="41" t="s">
        <v>17</v>
      </c>
      <c r="D58" s="41"/>
      <c r="E58" s="41"/>
      <c r="F58" s="41"/>
      <c r="G58">
        <v>3.84</v>
      </c>
      <c r="H58" s="7"/>
      <c r="I58" s="7">
        <f>I57*G58</f>
        <v>111214.08</v>
      </c>
      <c r="J58" t="s">
        <v>20</v>
      </c>
    </row>
    <row r="59" spans="2:10" ht="19.2" customHeight="1" x14ac:dyDescent="0.3">
      <c r="C59" s="41" t="s">
        <v>18</v>
      </c>
      <c r="D59" s="41"/>
      <c r="E59" s="41"/>
      <c r="F59" s="41"/>
      <c r="G59">
        <v>2.2999999999999998</v>
      </c>
      <c r="H59" s="7"/>
      <c r="I59" s="7">
        <f>I58*G59</f>
        <v>255792.38</v>
      </c>
      <c r="J59" t="s">
        <v>20</v>
      </c>
    </row>
    <row r="60" spans="2:10" ht="19.2" customHeight="1" x14ac:dyDescent="0.3">
      <c r="B60" s="42" t="s">
        <v>31</v>
      </c>
      <c r="C60" s="42"/>
      <c r="D60" s="42"/>
      <c r="E60" s="42"/>
      <c r="F60" s="42"/>
      <c r="H60" s="7"/>
      <c r="I60" s="12">
        <f>I59</f>
        <v>255792</v>
      </c>
      <c r="J60" t="s">
        <v>20</v>
      </c>
    </row>
    <row r="62" spans="2:10" x14ac:dyDescent="0.3">
      <c r="B62" s="31" t="s">
        <v>32</v>
      </c>
      <c r="C62" s="19" t="s">
        <v>33</v>
      </c>
      <c r="D62" s="20"/>
      <c r="E62" s="20"/>
      <c r="F62" s="20"/>
    </row>
    <row r="64" spans="2:10" ht="60.6" customHeight="1" x14ac:dyDescent="0.3">
      <c r="B64" s="39" t="s">
        <v>28</v>
      </c>
      <c r="C64" s="39"/>
      <c r="D64" s="39"/>
      <c r="E64" s="39"/>
      <c r="F64" s="39"/>
      <c r="G64" s="39"/>
      <c r="H64" s="39"/>
      <c r="I64" s="39"/>
    </row>
    <row r="66" spans="2:10" ht="28.2" x14ac:dyDescent="0.3">
      <c r="B66" s="16" t="s">
        <v>29</v>
      </c>
      <c r="C66" s="44" t="s">
        <v>30</v>
      </c>
      <c r="D66" s="44"/>
      <c r="E66" t="s">
        <v>70</v>
      </c>
      <c r="I66" s="7">
        <f>I53</f>
        <v>321800</v>
      </c>
      <c r="J66" s="5" t="s">
        <v>20</v>
      </c>
    </row>
    <row r="67" spans="2:10" ht="31.2" customHeight="1" x14ac:dyDescent="0.3">
      <c r="B67" s="35" t="s">
        <v>80</v>
      </c>
      <c r="C67" s="38" t="s">
        <v>27</v>
      </c>
      <c r="D67" s="38"/>
      <c r="E67" s="38"/>
      <c r="F67" s="38"/>
      <c r="G67">
        <v>5.0999999999999996</v>
      </c>
      <c r="H67" t="s">
        <v>13</v>
      </c>
      <c r="I67" s="7">
        <f>I66*G67/100</f>
        <v>16411.8</v>
      </c>
      <c r="J67" t="s">
        <v>20</v>
      </c>
    </row>
    <row r="68" spans="2:10" ht="31.2" customHeight="1" x14ac:dyDescent="0.3">
      <c r="B68" s="35" t="s">
        <v>81</v>
      </c>
      <c r="C68" s="38" t="s">
        <v>82</v>
      </c>
      <c r="D68" s="38"/>
      <c r="E68" s="38"/>
      <c r="F68" s="38"/>
      <c r="G68">
        <v>2.1</v>
      </c>
      <c r="H68" t="s">
        <v>13</v>
      </c>
      <c r="I68" s="7">
        <f>I66*G68/100</f>
        <v>6757.8</v>
      </c>
      <c r="J68" t="s">
        <v>20</v>
      </c>
    </row>
    <row r="69" spans="2:10" ht="19.8" customHeight="1" x14ac:dyDescent="0.3">
      <c r="B69" s="35"/>
      <c r="C69" s="32" t="s">
        <v>51</v>
      </c>
      <c r="D69" s="32"/>
      <c r="E69" s="32"/>
      <c r="F69" s="32"/>
      <c r="I69" s="7">
        <f>SUM(I67:I68)</f>
        <v>23169.599999999999</v>
      </c>
      <c r="J69" t="s">
        <v>20</v>
      </c>
    </row>
    <row r="70" spans="2:10" ht="31.2" customHeight="1" x14ac:dyDescent="0.3">
      <c r="B70" s="35" t="s">
        <v>59</v>
      </c>
      <c r="C70" s="38" t="s">
        <v>60</v>
      </c>
      <c r="D70" s="38"/>
      <c r="E70" s="38"/>
      <c r="F70" s="38"/>
      <c r="G70">
        <v>1.25</v>
      </c>
      <c r="I70" s="7">
        <f>I69*G70</f>
        <v>28962</v>
      </c>
      <c r="J70" t="s">
        <v>20</v>
      </c>
    </row>
    <row r="71" spans="2:10" ht="16.2" customHeight="1" x14ac:dyDescent="0.3">
      <c r="B71" s="35"/>
      <c r="C71" s="32" t="s">
        <v>51</v>
      </c>
      <c r="D71" s="32"/>
      <c r="E71" s="32"/>
      <c r="F71" s="32"/>
      <c r="I71" s="7">
        <f>I70</f>
        <v>28962</v>
      </c>
      <c r="J71" t="s">
        <v>20</v>
      </c>
    </row>
    <row r="72" spans="2:10" ht="28.2" x14ac:dyDescent="0.3">
      <c r="B72" s="15" t="s">
        <v>34</v>
      </c>
      <c r="C72" s="39" t="s">
        <v>35</v>
      </c>
      <c r="D72" s="39"/>
      <c r="E72" s="39"/>
      <c r="F72" s="39"/>
      <c r="G72">
        <v>4</v>
      </c>
      <c r="H72" t="s">
        <v>13</v>
      </c>
      <c r="I72" s="7">
        <f>I71*G72/100</f>
        <v>1158.48</v>
      </c>
      <c r="J72" t="s">
        <v>20</v>
      </c>
    </row>
    <row r="73" spans="2:10" ht="19.2" customHeight="1" x14ac:dyDescent="0.3">
      <c r="B73" t="s">
        <v>69</v>
      </c>
      <c r="C73" s="41" t="s">
        <v>17</v>
      </c>
      <c r="D73" s="41"/>
      <c r="E73" s="41"/>
      <c r="F73" s="41"/>
      <c r="G73">
        <v>3.84</v>
      </c>
      <c r="H73" s="7"/>
      <c r="I73" s="7">
        <f>I72*G73</f>
        <v>4448.5600000000004</v>
      </c>
      <c r="J73" t="s">
        <v>20</v>
      </c>
    </row>
    <row r="74" spans="2:10" ht="19.2" customHeight="1" x14ac:dyDescent="0.3">
      <c r="C74" s="41" t="s">
        <v>18</v>
      </c>
      <c r="D74" s="41"/>
      <c r="E74" s="41"/>
      <c r="F74" s="41"/>
      <c r="G74">
        <v>2.2999999999999998</v>
      </c>
      <c r="H74" s="7"/>
      <c r="I74" s="7">
        <f>I73*G74</f>
        <v>10231.69</v>
      </c>
      <c r="J74" t="s">
        <v>20</v>
      </c>
    </row>
    <row r="75" spans="2:10" ht="19.2" customHeight="1" x14ac:dyDescent="0.3">
      <c r="B75" s="42" t="s">
        <v>36</v>
      </c>
      <c r="C75" s="42"/>
      <c r="D75" s="42"/>
      <c r="E75" s="42"/>
      <c r="F75" s="42"/>
      <c r="H75" s="7"/>
      <c r="I75" s="12">
        <f>I74</f>
        <v>10232</v>
      </c>
      <c r="J75" t="s">
        <v>20</v>
      </c>
    </row>
    <row r="77" spans="2:10" x14ac:dyDescent="0.3">
      <c r="B77" s="17" t="s">
        <v>37</v>
      </c>
    </row>
    <row r="79" spans="2:10" ht="61.95" customHeight="1" x14ac:dyDescent="0.3">
      <c r="B79" s="39" t="s">
        <v>28</v>
      </c>
      <c r="C79" s="39"/>
      <c r="D79" s="39"/>
      <c r="E79" s="39"/>
      <c r="F79" s="39"/>
      <c r="G79" s="39"/>
      <c r="H79" s="39"/>
      <c r="I79" s="39"/>
    </row>
    <row r="81" spans="2:10" ht="28.2" x14ac:dyDescent="0.3">
      <c r="B81" s="16" t="s">
        <v>29</v>
      </c>
      <c r="C81" s="44" t="s">
        <v>30</v>
      </c>
      <c r="D81" s="44"/>
      <c r="E81" t="s">
        <v>70</v>
      </c>
      <c r="I81" s="7">
        <f>I66</f>
        <v>321800</v>
      </c>
      <c r="J81" s="5" t="s">
        <v>20</v>
      </c>
    </row>
    <row r="82" spans="2:10" ht="31.2" customHeight="1" x14ac:dyDescent="0.3">
      <c r="B82" s="35" t="s">
        <v>80</v>
      </c>
      <c r="C82" s="38" t="s">
        <v>27</v>
      </c>
      <c r="D82" s="38"/>
      <c r="E82" s="38"/>
      <c r="F82" s="38"/>
      <c r="G82">
        <v>5.0999999999999996</v>
      </c>
      <c r="H82" t="s">
        <v>13</v>
      </c>
      <c r="I82" s="7">
        <f>I81*G82/100</f>
        <v>16411.8</v>
      </c>
      <c r="J82" t="s">
        <v>20</v>
      </c>
    </row>
    <row r="83" spans="2:10" ht="31.2" customHeight="1" x14ac:dyDescent="0.3">
      <c r="B83" s="35" t="s">
        <v>81</v>
      </c>
      <c r="C83" s="38" t="s">
        <v>82</v>
      </c>
      <c r="D83" s="38"/>
      <c r="E83" s="38"/>
      <c r="F83" s="38"/>
      <c r="G83">
        <v>2.1</v>
      </c>
      <c r="H83" t="s">
        <v>13</v>
      </c>
      <c r="I83" s="7">
        <f>I81*G83/100</f>
        <v>6757.8</v>
      </c>
      <c r="J83" t="s">
        <v>20</v>
      </c>
    </row>
    <row r="84" spans="2:10" ht="19.8" customHeight="1" x14ac:dyDescent="0.3">
      <c r="B84" s="35"/>
      <c r="C84" s="32" t="s">
        <v>51</v>
      </c>
      <c r="D84" s="32"/>
      <c r="E84" s="32"/>
      <c r="F84" s="32"/>
      <c r="I84" s="7">
        <f>SUM(I82:I83)</f>
        <v>23169.599999999999</v>
      </c>
      <c r="J84" t="s">
        <v>20</v>
      </c>
    </row>
    <row r="85" spans="2:10" ht="31.2" customHeight="1" x14ac:dyDescent="0.3">
      <c r="B85" s="35" t="s">
        <v>59</v>
      </c>
      <c r="C85" s="38" t="s">
        <v>60</v>
      </c>
      <c r="D85" s="38"/>
      <c r="E85" s="38"/>
      <c r="F85" s="38"/>
      <c r="G85">
        <v>1.25</v>
      </c>
      <c r="I85" s="7">
        <f>I84*G85</f>
        <v>28962</v>
      </c>
      <c r="J85" t="s">
        <v>20</v>
      </c>
    </row>
    <row r="86" spans="2:10" ht="14.4" customHeight="1" x14ac:dyDescent="0.3">
      <c r="B86" s="35"/>
      <c r="C86" s="38" t="s">
        <v>52</v>
      </c>
      <c r="D86" s="38"/>
      <c r="E86" s="38"/>
      <c r="F86" s="38"/>
      <c r="I86" s="7">
        <f>I85</f>
        <v>28962</v>
      </c>
      <c r="J86" t="s">
        <v>20</v>
      </c>
    </row>
    <row r="87" spans="2:10" ht="28.2" x14ac:dyDescent="0.3">
      <c r="B87" s="15" t="s">
        <v>38</v>
      </c>
      <c r="C87" s="39" t="s">
        <v>35</v>
      </c>
      <c r="D87" s="39"/>
      <c r="E87" s="39"/>
      <c r="F87" s="39"/>
      <c r="G87">
        <v>5</v>
      </c>
      <c r="H87" t="s">
        <v>13</v>
      </c>
      <c r="I87" s="7">
        <f>I86*G87/100</f>
        <v>1448.1</v>
      </c>
      <c r="J87" t="s">
        <v>20</v>
      </c>
    </row>
    <row r="88" spans="2:10" ht="19.2" customHeight="1" x14ac:dyDescent="0.3">
      <c r="B88" t="s">
        <v>69</v>
      </c>
      <c r="C88" s="41" t="s">
        <v>17</v>
      </c>
      <c r="D88" s="41"/>
      <c r="E88" s="41"/>
      <c r="F88" s="41"/>
      <c r="G88">
        <v>3.84</v>
      </c>
      <c r="H88" s="7"/>
      <c r="I88" s="7">
        <f>I87*G88</f>
        <v>5560.7</v>
      </c>
      <c r="J88" t="s">
        <v>20</v>
      </c>
    </row>
    <row r="89" spans="2:10" ht="19.2" customHeight="1" x14ac:dyDescent="0.3">
      <c r="C89" s="41" t="s">
        <v>18</v>
      </c>
      <c r="D89" s="41"/>
      <c r="E89" s="41"/>
      <c r="F89" s="41"/>
      <c r="G89">
        <v>2.2999999999999998</v>
      </c>
      <c r="H89" s="7"/>
      <c r="I89" s="7">
        <f>I88*G89</f>
        <v>12789.61</v>
      </c>
      <c r="J89" t="s">
        <v>20</v>
      </c>
    </row>
    <row r="90" spans="2:10" ht="19.2" customHeight="1" x14ac:dyDescent="0.3">
      <c r="B90" s="42" t="s">
        <v>42</v>
      </c>
      <c r="C90" s="42"/>
      <c r="D90" s="42"/>
      <c r="E90" s="42"/>
      <c r="F90" s="42"/>
      <c r="H90" s="7"/>
      <c r="I90" s="12">
        <f>I89</f>
        <v>12790</v>
      </c>
      <c r="J90" t="s">
        <v>20</v>
      </c>
    </row>
    <row r="92" spans="2:10" ht="30.6" customHeight="1" x14ac:dyDescent="0.3">
      <c r="B92" s="43" t="s">
        <v>39</v>
      </c>
      <c r="C92" s="43"/>
      <c r="D92" s="43"/>
      <c r="E92" s="43"/>
      <c r="F92" s="43"/>
      <c r="G92" s="43"/>
      <c r="H92" s="43"/>
      <c r="I92" s="43"/>
    </row>
    <row r="94" spans="2:10" ht="63" customHeight="1" x14ac:dyDescent="0.3">
      <c r="B94" s="38" t="s">
        <v>28</v>
      </c>
      <c r="C94" s="38"/>
      <c r="D94" s="38"/>
      <c r="E94" s="38"/>
      <c r="F94" s="38"/>
      <c r="G94" s="38"/>
      <c r="H94" s="38"/>
      <c r="I94" s="38"/>
    </row>
    <row r="96" spans="2:10" ht="28.2" x14ac:dyDescent="0.3">
      <c r="B96" s="16" t="s">
        <v>29</v>
      </c>
      <c r="C96" s="44" t="s">
        <v>30</v>
      </c>
      <c r="D96" s="44"/>
      <c r="E96" t="s">
        <v>70</v>
      </c>
      <c r="I96" s="7">
        <f>I81</f>
        <v>321800</v>
      </c>
      <c r="J96" s="5" t="s">
        <v>20</v>
      </c>
    </row>
    <row r="97" spans="2:10" ht="31.2" customHeight="1" x14ac:dyDescent="0.3">
      <c r="B97" s="35" t="s">
        <v>80</v>
      </c>
      <c r="C97" s="38" t="s">
        <v>27</v>
      </c>
      <c r="D97" s="38"/>
      <c r="E97" s="38"/>
      <c r="F97" s="38"/>
      <c r="G97">
        <v>5.0999999999999996</v>
      </c>
      <c r="H97" t="s">
        <v>13</v>
      </c>
      <c r="I97" s="7">
        <f>I96*G97/100</f>
        <v>16411.8</v>
      </c>
      <c r="J97" t="s">
        <v>20</v>
      </c>
    </row>
    <row r="98" spans="2:10" ht="31.2" customHeight="1" x14ac:dyDescent="0.3">
      <c r="B98" s="35" t="s">
        <v>81</v>
      </c>
      <c r="C98" s="38" t="s">
        <v>82</v>
      </c>
      <c r="D98" s="38"/>
      <c r="E98" s="38"/>
      <c r="F98" s="38"/>
      <c r="G98">
        <v>2.1</v>
      </c>
      <c r="H98" t="s">
        <v>13</v>
      </c>
      <c r="I98" s="7">
        <f>I96*G98/100</f>
        <v>6757.8</v>
      </c>
      <c r="J98" t="s">
        <v>20</v>
      </c>
    </row>
    <row r="99" spans="2:10" ht="19.8" customHeight="1" x14ac:dyDescent="0.3">
      <c r="B99" s="35"/>
      <c r="C99" s="32" t="s">
        <v>51</v>
      </c>
      <c r="D99" s="32"/>
      <c r="E99" s="32"/>
      <c r="F99" s="32"/>
      <c r="I99" s="7">
        <f>SUM(I97:I98)</f>
        <v>23169.599999999999</v>
      </c>
      <c r="J99" t="s">
        <v>20</v>
      </c>
    </row>
    <row r="100" spans="2:10" ht="31.2" customHeight="1" x14ac:dyDescent="0.3">
      <c r="B100" s="35" t="s">
        <v>59</v>
      </c>
      <c r="C100" s="38" t="s">
        <v>60</v>
      </c>
      <c r="D100" s="38"/>
      <c r="E100" s="38"/>
      <c r="F100" s="38"/>
      <c r="G100">
        <v>1.25</v>
      </c>
      <c r="I100" s="7">
        <f>I99*G100</f>
        <v>28962</v>
      </c>
      <c r="J100" t="s">
        <v>20</v>
      </c>
    </row>
    <row r="101" spans="2:10" ht="15" customHeight="1" x14ac:dyDescent="0.3">
      <c r="B101" s="35"/>
      <c r="C101" s="32" t="s">
        <v>51</v>
      </c>
      <c r="D101" s="32"/>
      <c r="E101" s="32"/>
      <c r="F101" s="32"/>
      <c r="I101" s="7">
        <f>I100</f>
        <v>28962</v>
      </c>
      <c r="J101" t="s">
        <v>20</v>
      </c>
    </row>
    <row r="102" spans="2:10" x14ac:dyDescent="0.3">
      <c r="C102" s="40" t="s">
        <v>40</v>
      </c>
      <c r="D102" s="40"/>
      <c r="E102" s="40"/>
      <c r="F102" s="40"/>
      <c r="G102">
        <v>1</v>
      </c>
      <c r="H102" t="s">
        <v>13</v>
      </c>
      <c r="I102" s="7">
        <f>I101*G102/100</f>
        <v>289.62</v>
      </c>
      <c r="J102" t="s">
        <v>20</v>
      </c>
    </row>
    <row r="103" spans="2:10" ht="19.2" customHeight="1" x14ac:dyDescent="0.3">
      <c r="B103" t="s">
        <v>69</v>
      </c>
      <c r="C103" s="41" t="s">
        <v>17</v>
      </c>
      <c r="D103" s="41"/>
      <c r="E103" s="41"/>
      <c r="F103" s="41"/>
      <c r="G103">
        <v>3.84</v>
      </c>
      <c r="H103" s="7"/>
      <c r="I103" s="7">
        <f>I102*G103</f>
        <v>1112.1400000000001</v>
      </c>
      <c r="J103" t="s">
        <v>20</v>
      </c>
    </row>
    <row r="104" spans="2:10" ht="19.2" customHeight="1" x14ac:dyDescent="0.3">
      <c r="C104" s="41" t="s">
        <v>18</v>
      </c>
      <c r="D104" s="41"/>
      <c r="E104" s="41"/>
      <c r="F104" s="41"/>
      <c r="G104">
        <v>2.2999999999999998</v>
      </c>
      <c r="H104" s="7"/>
      <c r="I104" s="7">
        <f>I103*G104</f>
        <v>2557.92</v>
      </c>
      <c r="J104" t="s">
        <v>20</v>
      </c>
    </row>
    <row r="105" spans="2:10" ht="19.2" customHeight="1" x14ac:dyDescent="0.3">
      <c r="B105" s="42" t="s">
        <v>41</v>
      </c>
      <c r="C105" s="42"/>
      <c r="D105" s="42"/>
      <c r="E105" s="42"/>
      <c r="F105" s="42"/>
      <c r="H105" s="7"/>
      <c r="I105" s="12">
        <f>I104</f>
        <v>2558</v>
      </c>
      <c r="J105" t="s">
        <v>20</v>
      </c>
    </row>
    <row r="106" spans="2:10" ht="19.2" customHeight="1" x14ac:dyDescent="0.3">
      <c r="B106" s="31"/>
      <c r="C106" s="31"/>
      <c r="D106" s="31"/>
      <c r="E106" s="31"/>
      <c r="F106" s="31"/>
      <c r="H106" s="7"/>
      <c r="I106" s="12"/>
    </row>
    <row r="107" spans="2:10" ht="19.2" customHeight="1" x14ac:dyDescent="0.3">
      <c r="B107" s="51" t="s">
        <v>16</v>
      </c>
      <c r="C107" s="31"/>
      <c r="D107" s="31"/>
      <c r="E107" s="31"/>
      <c r="F107" s="31"/>
      <c r="H107" s="7"/>
      <c r="I107" s="12">
        <f>I22+I45+I57+I72+I87+I102</f>
        <v>41586</v>
      </c>
      <c r="J107" t="s">
        <v>20</v>
      </c>
    </row>
    <row r="108" spans="2:10" ht="34.799999999999997" customHeight="1" x14ac:dyDescent="0.3">
      <c r="B108" s="52" t="s">
        <v>83</v>
      </c>
      <c r="C108" s="52"/>
      <c r="D108" s="52"/>
      <c r="E108" s="52"/>
      <c r="F108" s="52"/>
      <c r="G108" s="53">
        <v>33.75</v>
      </c>
      <c r="H108" s="7" t="s">
        <v>13</v>
      </c>
      <c r="I108" s="54">
        <f>I107*G108/100</f>
        <v>14035</v>
      </c>
      <c r="J108" t="s">
        <v>20</v>
      </c>
    </row>
    <row r="109" spans="2:10" ht="34.799999999999997" customHeight="1" x14ac:dyDescent="0.3">
      <c r="B109" s="55" t="s">
        <v>84</v>
      </c>
      <c r="C109" s="55"/>
      <c r="D109" s="55"/>
      <c r="E109" s="55"/>
      <c r="F109" s="55"/>
      <c r="G109" s="53">
        <v>4.16</v>
      </c>
      <c r="H109" s="7"/>
      <c r="I109" s="12">
        <f>I108*G109</f>
        <v>58386</v>
      </c>
      <c r="J109" t="s">
        <v>20</v>
      </c>
    </row>
    <row r="110" spans="2:10" ht="19.2" customHeight="1" x14ac:dyDescent="0.3">
      <c r="B110" s="51" t="s">
        <v>85</v>
      </c>
      <c r="C110" s="31"/>
      <c r="D110" s="31"/>
      <c r="E110" s="31"/>
      <c r="F110" s="31"/>
      <c r="H110" s="7"/>
      <c r="I110" s="12">
        <f>I26+I48+I60+I75+I90+I105+I109</f>
        <v>425676</v>
      </c>
      <c r="J110" t="s">
        <v>20</v>
      </c>
    </row>
    <row r="111" spans="2:10" ht="19.2" customHeight="1" x14ac:dyDescent="0.3">
      <c r="B111" s="31"/>
      <c r="C111" s="31"/>
      <c r="D111" s="31"/>
      <c r="E111" s="31"/>
      <c r="F111" s="31"/>
      <c r="H111" s="7"/>
      <c r="I111" s="12"/>
    </row>
    <row r="112" spans="2:10" x14ac:dyDescent="0.3">
      <c r="B112" s="17" t="s">
        <v>43</v>
      </c>
      <c r="C112" s="17"/>
      <c r="D112" s="17"/>
      <c r="E112" s="17"/>
      <c r="F112" s="17"/>
      <c r="G112" s="17"/>
      <c r="H112" s="17"/>
      <c r="I112" s="12">
        <f>I110</f>
        <v>425676</v>
      </c>
      <c r="J112" s="17" t="s">
        <v>20</v>
      </c>
    </row>
    <row r="113" spans="2:10" x14ac:dyDescent="0.3">
      <c r="B113" s="17"/>
      <c r="C113" s="17"/>
      <c r="D113" s="17"/>
      <c r="E113" s="17"/>
      <c r="F113" s="17"/>
      <c r="G113" s="17"/>
      <c r="H113" s="17"/>
      <c r="I113" s="21"/>
      <c r="J113" s="17"/>
    </row>
    <row r="114" spans="2:10" x14ac:dyDescent="0.3">
      <c r="B114" s="17" t="s">
        <v>44</v>
      </c>
      <c r="C114" s="17"/>
      <c r="D114" s="17"/>
      <c r="E114" s="17"/>
      <c r="F114" s="17"/>
      <c r="G114" s="17">
        <v>18</v>
      </c>
      <c r="H114" s="17" t="s">
        <v>13</v>
      </c>
      <c r="I114" s="21">
        <f>I112*G114/100</f>
        <v>76621.679999999993</v>
      </c>
      <c r="J114" s="17" t="s">
        <v>20</v>
      </c>
    </row>
    <row r="115" spans="2:10" x14ac:dyDescent="0.3">
      <c r="B115" s="17"/>
      <c r="C115" s="17"/>
      <c r="D115" s="17"/>
      <c r="E115" s="17"/>
      <c r="F115" s="17"/>
      <c r="G115" s="17"/>
      <c r="H115" s="17"/>
      <c r="I115" s="21"/>
      <c r="J115" s="17"/>
    </row>
    <row r="116" spans="2:10" s="17" customFormat="1" x14ac:dyDescent="0.3">
      <c r="B116" s="17" t="s">
        <v>45</v>
      </c>
      <c r="I116" s="21">
        <f>I112*1.18</f>
        <v>502297.68</v>
      </c>
      <c r="J116" s="17" t="s">
        <v>20</v>
      </c>
    </row>
  </sheetData>
  <mergeCells count="68">
    <mergeCell ref="B108:F108"/>
    <mergeCell ref="B109:F109"/>
    <mergeCell ref="C98:F98"/>
    <mergeCell ref="C100:F100"/>
    <mergeCell ref="C102:F102"/>
    <mergeCell ref="C103:F103"/>
    <mergeCell ref="C104:F104"/>
    <mergeCell ref="B105:F105"/>
    <mergeCell ref="C89:F89"/>
    <mergeCell ref="B90:F90"/>
    <mergeCell ref="B92:I92"/>
    <mergeCell ref="B94:I94"/>
    <mergeCell ref="C96:D96"/>
    <mergeCell ref="C97:F97"/>
    <mergeCell ref="C82:F82"/>
    <mergeCell ref="C83:F83"/>
    <mergeCell ref="C85:F85"/>
    <mergeCell ref="C86:F86"/>
    <mergeCell ref="C87:F87"/>
    <mergeCell ref="C88:F88"/>
    <mergeCell ref="C72:F72"/>
    <mergeCell ref="C73:F73"/>
    <mergeCell ref="C74:F74"/>
    <mergeCell ref="B75:F75"/>
    <mergeCell ref="B79:I79"/>
    <mergeCell ref="C81:D81"/>
    <mergeCell ref="B60:F60"/>
    <mergeCell ref="B64:I64"/>
    <mergeCell ref="C66:D66"/>
    <mergeCell ref="C67:F67"/>
    <mergeCell ref="C68:F68"/>
    <mergeCell ref="C70:F70"/>
    <mergeCell ref="C53:D53"/>
    <mergeCell ref="C54:F54"/>
    <mergeCell ref="C55:F55"/>
    <mergeCell ref="C57:F57"/>
    <mergeCell ref="C58:F58"/>
    <mergeCell ref="C59:F59"/>
    <mergeCell ref="C43:F43"/>
    <mergeCell ref="C46:F46"/>
    <mergeCell ref="C47:F47"/>
    <mergeCell ref="B48:F48"/>
    <mergeCell ref="B50:G50"/>
    <mergeCell ref="B52:I52"/>
    <mergeCell ref="C33:F33"/>
    <mergeCell ref="C34:G34"/>
    <mergeCell ref="B36:G36"/>
    <mergeCell ref="C38:F38"/>
    <mergeCell ref="C41:F41"/>
    <mergeCell ref="C42:F42"/>
    <mergeCell ref="C23:F23"/>
    <mergeCell ref="C24:F24"/>
    <mergeCell ref="B26:F26"/>
    <mergeCell ref="B28:G28"/>
    <mergeCell ref="B30:I30"/>
    <mergeCell ref="C32:F32"/>
    <mergeCell ref="B12:F12"/>
    <mergeCell ref="B13:G13"/>
    <mergeCell ref="C14:G14"/>
    <mergeCell ref="C18:F18"/>
    <mergeCell ref="C19:F19"/>
    <mergeCell ref="C20:F20"/>
    <mergeCell ref="B2:J3"/>
    <mergeCell ref="B5:G5"/>
    <mergeCell ref="B8:I8"/>
    <mergeCell ref="C9:F9"/>
    <mergeCell ref="C10:F10"/>
    <mergeCell ref="C11:G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фасад</vt:lpstr>
      <vt:lpstr>крыша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2015-04-08T08:29:24Z</cp:lastPrinted>
  <dcterms:created xsi:type="dcterms:W3CDTF">2015-04-08T07:16:30Z</dcterms:created>
  <dcterms:modified xsi:type="dcterms:W3CDTF">2015-11-26T12:11:57Z</dcterms:modified>
</cp:coreProperties>
</file>