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2015 год\Мурманск\"/>
    </mc:Choice>
  </mc:AlternateContent>
  <bookViews>
    <workbookView xWindow="0" yWindow="0" windowWidth="23040" windowHeight="9576"/>
  </bookViews>
  <sheets>
    <sheet name="Лист1" sheetId="1" r:id="rId1"/>
  </sheet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1" i="1" l="1"/>
  <c r="I116" i="1"/>
  <c r="I115" i="1"/>
  <c r="I114" i="1"/>
  <c r="I113" i="1"/>
  <c r="I106" i="1" l="1"/>
  <c r="I104" i="1"/>
  <c r="I103" i="1"/>
  <c r="I102" i="1"/>
  <c r="I105" i="1" s="1"/>
  <c r="I101" i="1"/>
  <c r="I90" i="1"/>
  <c r="I85" i="1"/>
  <c r="I87" i="1" s="1"/>
  <c r="I72" i="1"/>
  <c r="I69" i="1"/>
  <c r="I71" i="1" s="1"/>
  <c r="I58" i="1"/>
  <c r="I55" i="1"/>
  <c r="I57" i="1" s="1"/>
  <c r="I70" i="1" l="1"/>
  <c r="I73" i="1" s="1"/>
  <c r="I74" i="1" s="1"/>
  <c r="I88" i="1"/>
  <c r="I86" i="1"/>
  <c r="I89" i="1" s="1"/>
  <c r="I56" i="1"/>
  <c r="I59" i="1" s="1"/>
  <c r="I60" i="1" s="1"/>
  <c r="I13" i="1" l="1"/>
  <c r="I17" i="1" l="1"/>
  <c r="I16" i="1"/>
  <c r="I107" i="1"/>
  <c r="I108" i="1" s="1"/>
  <c r="I91" i="1"/>
  <c r="I92" i="1" s="1"/>
  <c r="I75" i="1"/>
  <c r="I76" i="1" s="1"/>
  <c r="I77" i="1" s="1"/>
  <c r="I78" i="1" s="1"/>
  <c r="I79" i="1" l="1"/>
  <c r="I93" i="1"/>
  <c r="I94" i="1" s="1"/>
  <c r="I95" i="1" s="1"/>
  <c r="I109" i="1"/>
  <c r="I110" i="1" s="1"/>
  <c r="I111" i="1" s="1"/>
  <c r="I37" i="1"/>
  <c r="I41" i="1" l="1"/>
  <c r="I40" i="1"/>
  <c r="I61" i="1"/>
  <c r="I62" i="1" s="1"/>
  <c r="I63" i="1" s="1"/>
  <c r="I15" i="1"/>
  <c r="I18" i="1" s="1"/>
  <c r="I19" i="1" s="1"/>
  <c r="I39" i="1"/>
  <c r="I42" i="1" l="1"/>
  <c r="I43" i="1" s="1"/>
  <c r="I44" i="1" s="1"/>
  <c r="I45" i="1" s="1"/>
  <c r="I47" i="1" s="1"/>
  <c r="I48" i="1" s="1"/>
  <c r="I49" i="1" s="1"/>
  <c r="I50" i="1" s="1"/>
  <c r="I20" i="1"/>
  <c r="I21" i="1" s="1"/>
  <c r="I23" i="1" s="1"/>
  <c r="I24" i="1" s="1"/>
  <c r="I25" i="1" s="1"/>
  <c r="I27" i="1" s="1"/>
  <c r="I123" i="1" l="1"/>
  <c r="I125" i="1" l="1"/>
</calcChain>
</file>

<file path=xl/sharedStrings.xml><?xml version="1.0" encoding="utf-8"?>
<sst xmlns="http://schemas.openxmlformats.org/spreadsheetml/2006/main" count="250" uniqueCount="85">
  <si>
    <t xml:space="preserve">Раздел № 1.     Расчет стоимости обмерных работ  </t>
  </si>
  <si>
    <t>Справочник базовых цен на обмерные работы и обследования зданий и сооружений (СБЦ-2012) разработан ОАО "ЦЕНТРИНВЕСТпроект" в 2012 году</t>
  </si>
  <si>
    <t>Таблица № 5,  пункт 1</t>
  </si>
  <si>
    <t>Категория сложности здания</t>
  </si>
  <si>
    <t>Таблица № 6,  пункт 2</t>
  </si>
  <si>
    <t>Категория сложности работ</t>
  </si>
  <si>
    <t>Таблица 2</t>
  </si>
  <si>
    <t xml:space="preserve">Цена на выполнение обмерных работ для многоэтажных зданий </t>
  </si>
  <si>
    <t>руб./100м3</t>
  </si>
  <si>
    <t>Базовая стоимость обмерных работ, составляет:</t>
  </si>
  <si>
    <t>Объем*Цена обмерных работ</t>
  </si>
  <si>
    <t>Процентное соотношение отдельных видов работ:</t>
  </si>
  <si>
    <t>Таблица 8</t>
  </si>
  <si>
    <t>%</t>
  </si>
  <si>
    <t>м3</t>
  </si>
  <si>
    <t xml:space="preserve">руб. </t>
  </si>
  <si>
    <t>Итого в базовых ценах</t>
  </si>
  <si>
    <t>1 кв. 2015</t>
  </si>
  <si>
    <t>Коэффициент инфляции</t>
  </si>
  <si>
    <t>Территориальный коэффициент</t>
  </si>
  <si>
    <t>Стоимость обмерных работ (раздел № 1)</t>
  </si>
  <si>
    <t>руб.</t>
  </si>
  <si>
    <t xml:space="preserve">Раздел № 2. Расчет стоимости   работ по  обследованию </t>
  </si>
  <si>
    <t>Таблица № 7,  пункт 2</t>
  </si>
  <si>
    <t>Базовая стоимость работ по обследованию, составляет:</t>
  </si>
  <si>
    <t>Таблица 9</t>
  </si>
  <si>
    <t>Стоимость обследовательских работ (раздел № 2)</t>
  </si>
  <si>
    <t>Раздел № 3. Расчет стоимости проектных работ</t>
  </si>
  <si>
    <t>Ремонт, усиление, частичная замена конструкций крыши</t>
  </si>
  <si>
    <t>Справочник базовых цен на проектные работы в строительстве "Нормативы подготовки технической документации для капитального ремонта зданий и сооружений жилищно-гражданского назначения" Приказ Министерства регионального развития РФ от 12 марта 2012г. №96</t>
  </si>
  <si>
    <t>Таблица № 1 п.1.5</t>
  </si>
  <si>
    <t>(а+в*V)</t>
  </si>
  <si>
    <t>Стоимость проектных работ (раздел № 3)</t>
  </si>
  <si>
    <t>Раздел № 4.</t>
  </si>
  <si>
    <t xml:space="preserve"> Расчет  стоимости  ПОКР</t>
  </si>
  <si>
    <t>Таблица №12     п.18</t>
  </si>
  <si>
    <t>Процент от базовой цены (проект организации строительства)</t>
  </si>
  <si>
    <t>Стоимость ПОКР (раздел № 4)</t>
  </si>
  <si>
    <t>Раздел № 5.  Расчет  стоимости  "Сметная документация"</t>
  </si>
  <si>
    <t>Таблица №12     п.19</t>
  </si>
  <si>
    <t>Раздел № 6.  Расчет  стоимости  "Мероприятия по обеспечению соблюдений  требований энергетической эффективности"</t>
  </si>
  <si>
    <t xml:space="preserve">Процент от базовой цены  </t>
  </si>
  <si>
    <t>Стоимость работ (раздел № 6)</t>
  </si>
  <si>
    <t>Стоимость работ (раздел № 5)</t>
  </si>
  <si>
    <t>Всего по разделам</t>
  </si>
  <si>
    <t xml:space="preserve">НДС </t>
  </si>
  <si>
    <t>ИТОГО с НДС</t>
  </si>
  <si>
    <t xml:space="preserve">Объем </t>
  </si>
  <si>
    <t>Фасады</t>
  </si>
  <si>
    <t>п.6</t>
  </si>
  <si>
    <t>Процент от базовой цены (Ремонт фасада)</t>
  </si>
  <si>
    <t>Таблица №12     п.8</t>
  </si>
  <si>
    <t>Итого</t>
  </si>
  <si>
    <t>итого</t>
  </si>
  <si>
    <t>Здания, являющиеся памятником архитектуры</t>
  </si>
  <si>
    <t>таблица 10 п. 5</t>
  </si>
  <si>
    <t xml:space="preserve">Цена на выполнение обследовательских работ для многоэтажных зданий </t>
  </si>
  <si>
    <t>Таблица 4</t>
  </si>
  <si>
    <t>п. 2</t>
  </si>
  <si>
    <t>Стены, перегородки, перемычки, окна, двери, ворота</t>
  </si>
  <si>
    <t>Таблица №11     п.2</t>
  </si>
  <si>
    <t>Здания, являющиеся памятником архитектуры или культурного наследия</t>
  </si>
  <si>
    <t>Стоимость  прохождения историко-культурной экспертизы</t>
  </si>
  <si>
    <t>Териториальный коэффициент</t>
  </si>
  <si>
    <t>таблица 10 п. 6</t>
  </si>
  <si>
    <t>таблица 10 п. 4</t>
  </si>
  <si>
    <t>Использование дополнительных лестниц и различных приспособлений</t>
  </si>
  <si>
    <t>Работы в частях здания (чердаки, кровли, фасады и.др.) в зимний период времени</t>
  </si>
  <si>
    <t>Работы в частях здания (чердаки, кровли, фасады и др.) в зимний период времени</t>
  </si>
  <si>
    <r>
      <t xml:space="preserve">Расчёт начальной (максимальной) цены на разработку  проектной документации на капитальный ремонт фасада </t>
    </r>
    <r>
      <rPr>
        <b/>
        <i/>
        <sz val="11"/>
        <color theme="4" tint="-0.249977111117893"/>
        <rFont val="Calibri"/>
        <family val="2"/>
        <charset val="204"/>
        <scheme val="minor"/>
      </rPr>
      <t>МКД № 79 по пр. Ленина</t>
    </r>
    <r>
      <rPr>
        <b/>
        <i/>
        <sz val="11"/>
        <color theme="1"/>
        <rFont val="Calibri"/>
        <family val="2"/>
        <charset val="204"/>
        <scheme val="minor"/>
      </rPr>
      <t xml:space="preserve"> в городе Мурманске</t>
    </r>
  </si>
  <si>
    <t>п.12</t>
  </si>
  <si>
    <t>Крыши</t>
  </si>
  <si>
    <t>п.13</t>
  </si>
  <si>
    <t>Планы кровли со вскрытиями</t>
  </si>
  <si>
    <t>п.9</t>
  </si>
  <si>
    <t>Совмещенные покрытия или крыши</t>
  </si>
  <si>
    <t>п.10</t>
  </si>
  <si>
    <t>Кровля</t>
  </si>
  <si>
    <t>(275+0.006*11886)*1000;  V=11886м³</t>
  </si>
  <si>
    <t>п. 6</t>
  </si>
  <si>
    <t>п.7</t>
  </si>
  <si>
    <t>Ремонт кровли и ограждающих конструкций</t>
  </si>
  <si>
    <r>
      <t xml:space="preserve">Стоимость проведения государственной экспертизы  </t>
    </r>
    <r>
      <rPr>
        <sz val="11"/>
        <color theme="1"/>
        <rFont val="Calibri"/>
        <family val="2"/>
        <charset val="204"/>
        <scheme val="minor"/>
      </rPr>
      <t>постановление № 145 от 05.03.2007г. (базовая цена)</t>
    </r>
  </si>
  <si>
    <t>Индекс пересчета в текущие цены на 2015 год</t>
  </si>
  <si>
    <t>Итого в текущих ценах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</si>
</sst>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4" tint="-0.249977111117893"/>
      <name val="Calibri"/>
      <family val="2"/>
      <charset val="204"/>
      <scheme val="minor"/>
    </font>
    <font>
      <b/>
      <sz val="11"/>
      <color theme="4" tint="-0.249977111117893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/>
    <xf numFmtId="0" fontId="1" fillId="0" borderId="0" xfId="0" applyFont="1" applyAlignment="1">
      <alignment horizontal="left"/>
    </xf>
    <xf numFmtId="4" fontId="0" fillId="0" borderId="0" xfId="0" applyNumberFormat="1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/>
    <xf numFmtId="4" fontId="0" fillId="0" borderId="0" xfId="0" applyNumberFormat="1" applyAlignment="1">
      <alignment vertical="center"/>
    </xf>
    <xf numFmtId="3" fontId="1" fillId="0" borderId="0" xfId="0" applyNumberFormat="1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left" vertical="center"/>
    </xf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/>
    </xf>
    <xf numFmtId="0" fontId="0" fillId="0" borderId="0" xfId="0" applyFill="1" applyAlignment="1">
      <alignment horizontal="left"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2" fontId="0" fillId="0" borderId="0" xfId="0" applyNumberFormat="1"/>
    <xf numFmtId="3" fontId="0" fillId="0" borderId="0" xfId="0" applyNumberFormat="1" applyFont="1"/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5"/>
  <sheetViews>
    <sheetView tabSelected="1" workbookViewId="0">
      <selection activeCell="H132" sqref="H132"/>
    </sheetView>
  </sheetViews>
  <sheetFormatPr defaultRowHeight="14.4" x14ac:dyDescent="0.3"/>
  <cols>
    <col min="1" max="1" width="2.109375" customWidth="1"/>
    <col min="2" max="2" width="14.109375" customWidth="1"/>
    <col min="6" max="6" width="10.33203125" customWidth="1"/>
    <col min="7" max="7" width="9.6640625" customWidth="1"/>
    <col min="8" max="8" width="5.88671875" customWidth="1"/>
    <col min="9" max="9" width="13.21875" style="7" customWidth="1"/>
    <col min="10" max="10" width="11" customWidth="1"/>
  </cols>
  <sheetData>
    <row r="2" spans="2:11" x14ac:dyDescent="0.3">
      <c r="B2" s="38" t="s">
        <v>69</v>
      </c>
      <c r="C2" s="38"/>
      <c r="D2" s="38"/>
      <c r="E2" s="38"/>
      <c r="F2" s="38"/>
      <c r="G2" s="38"/>
      <c r="H2" s="38"/>
      <c r="I2" s="38"/>
      <c r="J2" s="38"/>
    </row>
    <row r="3" spans="2:11" ht="29.4" customHeight="1" x14ac:dyDescent="0.3">
      <c r="B3" s="38"/>
      <c r="C3" s="38"/>
      <c r="D3" s="38"/>
      <c r="E3" s="38"/>
      <c r="F3" s="38"/>
      <c r="G3" s="38"/>
      <c r="H3" s="38"/>
      <c r="I3" s="38"/>
      <c r="J3" s="38"/>
    </row>
    <row r="5" spans="2:11" x14ac:dyDescent="0.3">
      <c r="B5" s="40" t="s">
        <v>0</v>
      </c>
      <c r="C5" s="40"/>
      <c r="D5" s="40"/>
      <c r="E5" s="40"/>
      <c r="F5" s="40"/>
      <c r="G5" s="40"/>
    </row>
    <row r="6" spans="2:11" x14ac:dyDescent="0.3">
      <c r="B6" s="6"/>
      <c r="C6" s="6"/>
      <c r="D6" s="6"/>
      <c r="E6" s="6"/>
      <c r="F6" s="6"/>
      <c r="G6" s="6"/>
    </row>
    <row r="7" spans="2:11" s="8" customFormat="1" ht="18.600000000000001" customHeight="1" x14ac:dyDescent="0.3">
      <c r="B7" s="24"/>
      <c r="C7" s="24" t="s">
        <v>47</v>
      </c>
      <c r="D7" s="24"/>
      <c r="E7" s="24"/>
      <c r="F7" s="24"/>
      <c r="G7" s="26">
        <v>11886</v>
      </c>
      <c r="H7" s="24" t="s">
        <v>14</v>
      </c>
      <c r="I7" s="25"/>
    </row>
    <row r="8" spans="2:11" ht="38.4" customHeight="1" x14ac:dyDescent="0.3">
      <c r="B8" s="41" t="s">
        <v>1</v>
      </c>
      <c r="C8" s="41"/>
      <c r="D8" s="41"/>
      <c r="E8" s="41"/>
      <c r="F8" s="41"/>
      <c r="G8" s="41"/>
      <c r="H8" s="41"/>
      <c r="I8" s="41"/>
      <c r="K8" s="23"/>
    </row>
    <row r="9" spans="2:11" ht="28.8" x14ac:dyDescent="0.3">
      <c r="B9" s="2" t="s">
        <v>2</v>
      </c>
      <c r="C9" s="34" t="s">
        <v>3</v>
      </c>
      <c r="D9" s="34"/>
      <c r="E9" s="34"/>
      <c r="F9" s="34"/>
      <c r="H9" s="9"/>
      <c r="I9" s="11">
        <v>2</v>
      </c>
    </row>
    <row r="10" spans="2:11" ht="28.8" x14ac:dyDescent="0.3">
      <c r="B10" s="2" t="s">
        <v>4</v>
      </c>
      <c r="C10" s="34" t="s">
        <v>5</v>
      </c>
      <c r="D10" s="34"/>
      <c r="E10" s="34"/>
      <c r="F10" s="34"/>
      <c r="H10" s="9"/>
      <c r="I10" s="11">
        <v>2</v>
      </c>
    </row>
    <row r="11" spans="2:11" ht="29.4" customHeight="1" x14ac:dyDescent="0.3">
      <c r="B11" s="4" t="s">
        <v>6</v>
      </c>
      <c r="C11" s="35" t="s">
        <v>7</v>
      </c>
      <c r="D11" s="35"/>
      <c r="E11" s="35"/>
      <c r="F11" s="35"/>
      <c r="G11" s="35"/>
      <c r="H11" s="9"/>
      <c r="I11" s="10">
        <v>213.3</v>
      </c>
      <c r="J11" s="3" t="s">
        <v>8</v>
      </c>
    </row>
    <row r="12" spans="2:11" x14ac:dyDescent="0.3">
      <c r="B12" s="36" t="s">
        <v>9</v>
      </c>
      <c r="C12" s="36"/>
      <c r="D12" s="36"/>
      <c r="E12" s="36"/>
      <c r="F12" s="36"/>
    </row>
    <row r="13" spans="2:11" x14ac:dyDescent="0.3">
      <c r="B13" s="37" t="s">
        <v>10</v>
      </c>
      <c r="C13" s="37"/>
      <c r="D13" s="37"/>
      <c r="E13" s="37"/>
      <c r="F13" s="37"/>
      <c r="G13" s="37"/>
      <c r="H13" s="10"/>
      <c r="I13" s="10">
        <f>G7*I11/100</f>
        <v>25352.84</v>
      </c>
      <c r="J13" t="s">
        <v>15</v>
      </c>
    </row>
    <row r="14" spans="2:11" ht="17.399999999999999" customHeight="1" x14ac:dyDescent="0.3">
      <c r="B14" t="s">
        <v>12</v>
      </c>
      <c r="C14" s="34" t="s">
        <v>11</v>
      </c>
      <c r="D14" s="34"/>
      <c r="E14" s="34"/>
      <c r="F14" s="34"/>
      <c r="G14" s="34"/>
      <c r="H14" s="7"/>
    </row>
    <row r="15" spans="2:11" ht="16.2" customHeight="1" x14ac:dyDescent="0.3">
      <c r="B15" t="s">
        <v>49</v>
      </c>
      <c r="C15" s="5" t="s">
        <v>48</v>
      </c>
      <c r="D15" s="5"/>
      <c r="E15" s="5"/>
      <c r="F15" s="5"/>
      <c r="G15" s="5">
        <v>17.88</v>
      </c>
      <c r="H15" s="11" t="s">
        <v>13</v>
      </c>
      <c r="I15" s="11">
        <f>I13*G15/100</f>
        <v>4533.09</v>
      </c>
      <c r="J15" t="s">
        <v>21</v>
      </c>
    </row>
    <row r="16" spans="2:11" ht="16.2" customHeight="1" x14ac:dyDescent="0.3">
      <c r="B16" t="s">
        <v>70</v>
      </c>
      <c r="C16" s="5" t="s">
        <v>71</v>
      </c>
      <c r="D16" s="5"/>
      <c r="E16" s="5"/>
      <c r="F16" s="5"/>
      <c r="G16" s="5">
        <v>10.59</v>
      </c>
      <c r="H16" s="11" t="s">
        <v>13</v>
      </c>
      <c r="I16" s="11">
        <f>I13*G16/100</f>
        <v>2684.87</v>
      </c>
      <c r="J16" t="s">
        <v>21</v>
      </c>
    </row>
    <row r="17" spans="2:10" ht="16.2" customHeight="1" x14ac:dyDescent="0.3">
      <c r="B17" t="s">
        <v>72</v>
      </c>
      <c r="C17" s="5" t="s">
        <v>73</v>
      </c>
      <c r="D17" s="5"/>
      <c r="E17" s="5"/>
      <c r="F17" s="5"/>
      <c r="G17" s="5">
        <v>1.18</v>
      </c>
      <c r="H17" s="11" t="s">
        <v>13</v>
      </c>
      <c r="I17" s="11">
        <f>I13*G17/100</f>
        <v>299.16000000000003</v>
      </c>
      <c r="J17" t="s">
        <v>21</v>
      </c>
    </row>
    <row r="18" spans="2:10" ht="16.2" customHeight="1" x14ac:dyDescent="0.3">
      <c r="C18" s="5" t="s">
        <v>52</v>
      </c>
      <c r="D18" s="5"/>
      <c r="E18" s="5"/>
      <c r="F18" s="5"/>
      <c r="G18" s="5"/>
      <c r="H18" s="11"/>
      <c r="I18" s="11">
        <f>SUM(I15:I17)</f>
        <v>7517.12</v>
      </c>
    </row>
    <row r="19" spans="2:10" ht="30" customHeight="1" x14ac:dyDescent="0.3">
      <c r="B19" t="s">
        <v>55</v>
      </c>
      <c r="C19" s="32" t="s">
        <v>54</v>
      </c>
      <c r="D19" s="32"/>
      <c r="E19" s="32"/>
      <c r="F19" s="32"/>
      <c r="G19" s="5">
        <v>1.25</v>
      </c>
      <c r="H19" s="11"/>
      <c r="I19" s="10">
        <f>I18*1.25</f>
        <v>9396.4</v>
      </c>
      <c r="J19" t="s">
        <v>21</v>
      </c>
    </row>
    <row r="20" spans="2:10" ht="25.8" customHeight="1" x14ac:dyDescent="0.3">
      <c r="B20" t="s">
        <v>64</v>
      </c>
      <c r="C20" s="32" t="s">
        <v>66</v>
      </c>
      <c r="D20" s="32"/>
      <c r="E20" s="32"/>
      <c r="F20" s="32"/>
      <c r="G20" s="5">
        <v>1.1499999999999999</v>
      </c>
      <c r="H20" s="11"/>
      <c r="I20" s="10">
        <f>I19*1.15</f>
        <v>10805.86</v>
      </c>
      <c r="J20" t="s">
        <v>21</v>
      </c>
    </row>
    <row r="21" spans="2:10" ht="29.4" customHeight="1" x14ac:dyDescent="0.3">
      <c r="B21" t="s">
        <v>65</v>
      </c>
      <c r="C21" s="32" t="s">
        <v>68</v>
      </c>
      <c r="D21" s="32"/>
      <c r="E21" s="32"/>
      <c r="F21" s="32"/>
      <c r="G21" s="5">
        <v>1.2</v>
      </c>
      <c r="H21" s="11"/>
      <c r="I21" s="10">
        <f>I20*G21</f>
        <v>12967.03</v>
      </c>
      <c r="J21" t="s">
        <v>21</v>
      </c>
    </row>
    <row r="22" spans="2:10" ht="11.4" customHeight="1" x14ac:dyDescent="0.3">
      <c r="H22" s="7"/>
    </row>
    <row r="23" spans="2:10" ht="17.399999999999999" customHeight="1" x14ac:dyDescent="0.3">
      <c r="C23" t="s">
        <v>16</v>
      </c>
      <c r="H23" s="7"/>
      <c r="I23" s="7">
        <f>I21</f>
        <v>12967.03</v>
      </c>
      <c r="J23" t="s">
        <v>21</v>
      </c>
    </row>
    <row r="24" spans="2:10" ht="19.2" customHeight="1" x14ac:dyDescent="0.3">
      <c r="B24" t="s">
        <v>17</v>
      </c>
      <c r="C24" s="34" t="s">
        <v>18</v>
      </c>
      <c r="D24" s="34"/>
      <c r="E24" s="34"/>
      <c r="F24" s="34"/>
      <c r="G24">
        <v>3.79</v>
      </c>
      <c r="H24" s="7"/>
      <c r="I24" s="7">
        <f>I23*G24</f>
        <v>49145.04</v>
      </c>
      <c r="J24" t="s">
        <v>21</v>
      </c>
    </row>
    <row r="25" spans="2:10" ht="19.2" customHeight="1" x14ac:dyDescent="0.3">
      <c r="C25" s="34" t="s">
        <v>63</v>
      </c>
      <c r="D25" s="34"/>
      <c r="E25" s="34"/>
      <c r="F25" s="34"/>
      <c r="G25">
        <v>2.2000000000000002</v>
      </c>
      <c r="H25" s="7"/>
      <c r="I25" s="7">
        <f>I24*G25</f>
        <v>108119.09</v>
      </c>
      <c r="J25" t="s">
        <v>21</v>
      </c>
    </row>
    <row r="26" spans="2:10" ht="19.2" customHeight="1" x14ac:dyDescent="0.3">
      <c r="C26" s="27"/>
      <c r="D26" s="27"/>
      <c r="E26" s="27"/>
      <c r="F26" s="27"/>
      <c r="H26" s="7"/>
    </row>
    <row r="27" spans="2:10" ht="19.2" customHeight="1" x14ac:dyDescent="0.3">
      <c r="B27" s="36" t="s">
        <v>20</v>
      </c>
      <c r="C27" s="36"/>
      <c r="D27" s="36"/>
      <c r="E27" s="36"/>
      <c r="F27" s="36"/>
      <c r="H27" s="7"/>
      <c r="I27" s="12">
        <f>I25</f>
        <v>108119</v>
      </c>
      <c r="J27" t="s">
        <v>21</v>
      </c>
    </row>
    <row r="28" spans="2:10" ht="19.2" customHeight="1" x14ac:dyDescent="0.3">
      <c r="H28" s="7"/>
    </row>
    <row r="29" spans="2:10" x14ac:dyDescent="0.3">
      <c r="B29" s="36" t="s">
        <v>22</v>
      </c>
      <c r="C29" s="36"/>
      <c r="D29" s="36"/>
      <c r="E29" s="36"/>
      <c r="F29" s="36"/>
      <c r="G29" s="36"/>
      <c r="H29" s="7"/>
    </row>
    <row r="30" spans="2:10" x14ac:dyDescent="0.3">
      <c r="H30" s="7"/>
    </row>
    <row r="31" spans="2:10" ht="32.4" customHeight="1" x14ac:dyDescent="0.3">
      <c r="B31" s="39" t="s">
        <v>1</v>
      </c>
      <c r="C31" s="39"/>
      <c r="D31" s="39"/>
      <c r="E31" s="39"/>
      <c r="F31" s="39"/>
      <c r="G31" s="39"/>
      <c r="H31" s="39"/>
      <c r="I31" s="39"/>
    </row>
    <row r="32" spans="2:10" x14ac:dyDescent="0.3">
      <c r="H32" s="7"/>
    </row>
    <row r="33" spans="2:10" ht="28.8" x14ac:dyDescent="0.3">
      <c r="B33" s="2" t="s">
        <v>2</v>
      </c>
      <c r="C33" s="34" t="s">
        <v>3</v>
      </c>
      <c r="D33" s="34"/>
      <c r="E33" s="34"/>
      <c r="F33" s="34"/>
      <c r="H33" s="9"/>
      <c r="I33" s="11">
        <v>2</v>
      </c>
    </row>
    <row r="34" spans="2:10" ht="28.8" x14ac:dyDescent="0.3">
      <c r="B34" s="2" t="s">
        <v>23</v>
      </c>
      <c r="C34" s="34" t="s">
        <v>5</v>
      </c>
      <c r="D34" s="34"/>
      <c r="E34" s="34"/>
      <c r="F34" s="34"/>
      <c r="H34" s="9"/>
      <c r="I34" s="11">
        <v>2</v>
      </c>
    </row>
    <row r="35" spans="2:10" ht="29.4" customHeight="1" x14ac:dyDescent="0.3">
      <c r="B35" s="4" t="s">
        <v>57</v>
      </c>
      <c r="C35" s="35" t="s">
        <v>56</v>
      </c>
      <c r="D35" s="35"/>
      <c r="E35" s="35"/>
      <c r="F35" s="35"/>
      <c r="G35" s="35"/>
      <c r="H35" s="9"/>
      <c r="I35" s="10">
        <v>229.1</v>
      </c>
      <c r="J35" s="3" t="s">
        <v>8</v>
      </c>
    </row>
    <row r="36" spans="2:10" x14ac:dyDescent="0.3">
      <c r="B36" s="17" t="s">
        <v>24</v>
      </c>
    </row>
    <row r="37" spans="2:10" x14ac:dyDescent="0.3">
      <c r="B37" s="37" t="s">
        <v>10</v>
      </c>
      <c r="C37" s="37"/>
      <c r="D37" s="37"/>
      <c r="E37" s="37"/>
      <c r="F37" s="37"/>
      <c r="G37" s="37"/>
      <c r="I37" s="7">
        <f>G7*I35/100</f>
        <v>27230.83</v>
      </c>
      <c r="J37" t="s">
        <v>21</v>
      </c>
    </row>
    <row r="38" spans="2:10" x14ac:dyDescent="0.3">
      <c r="B38" t="s">
        <v>25</v>
      </c>
      <c r="C38" s="13" t="s">
        <v>11</v>
      </c>
    </row>
    <row r="39" spans="2:10" ht="29.4" customHeight="1" x14ac:dyDescent="0.3">
      <c r="B39" s="14" t="s">
        <v>58</v>
      </c>
      <c r="C39" s="33" t="s">
        <v>59</v>
      </c>
      <c r="D39" s="33"/>
      <c r="E39" s="33"/>
      <c r="F39" s="33"/>
      <c r="G39" s="15">
        <v>32.590000000000003</v>
      </c>
      <c r="H39" t="s">
        <v>13</v>
      </c>
      <c r="I39" s="7">
        <f>I37*G39/100</f>
        <v>8874.5300000000007</v>
      </c>
      <c r="J39" t="s">
        <v>21</v>
      </c>
    </row>
    <row r="40" spans="2:10" ht="20.399999999999999" customHeight="1" x14ac:dyDescent="0.3">
      <c r="B40" s="14" t="s">
        <v>74</v>
      </c>
      <c r="C40" s="33" t="s">
        <v>75</v>
      </c>
      <c r="D40" s="33"/>
      <c r="E40" s="33"/>
      <c r="F40" s="33"/>
      <c r="G40" s="15">
        <v>17.2</v>
      </c>
      <c r="H40" t="s">
        <v>13</v>
      </c>
      <c r="I40" s="7">
        <f>I37*G40/100</f>
        <v>4683.7</v>
      </c>
      <c r="J40" t="s">
        <v>21</v>
      </c>
    </row>
    <row r="41" spans="2:10" ht="19.2" customHeight="1" x14ac:dyDescent="0.3">
      <c r="B41" s="14" t="s">
        <v>76</v>
      </c>
      <c r="C41" s="30" t="s">
        <v>77</v>
      </c>
      <c r="D41" s="30"/>
      <c r="E41" s="30"/>
      <c r="F41" s="30"/>
      <c r="G41" s="15">
        <v>3.4</v>
      </c>
      <c r="H41" t="s">
        <v>13</v>
      </c>
      <c r="I41" s="7">
        <f>I37*G41/100</f>
        <v>925.85</v>
      </c>
      <c r="J41" t="s">
        <v>21</v>
      </c>
    </row>
    <row r="42" spans="2:10" ht="18.600000000000001" customHeight="1" x14ac:dyDescent="0.3">
      <c r="B42" s="14"/>
      <c r="C42" s="30" t="s">
        <v>52</v>
      </c>
      <c r="D42" s="30"/>
      <c r="E42" s="30"/>
      <c r="F42" s="30"/>
      <c r="G42" s="15"/>
      <c r="I42" s="7">
        <f>SUM(I39:I41)</f>
        <v>14484.08</v>
      </c>
      <c r="J42" t="s">
        <v>21</v>
      </c>
    </row>
    <row r="43" spans="2:10" ht="30" customHeight="1" x14ac:dyDescent="0.3">
      <c r="B43" t="s">
        <v>55</v>
      </c>
      <c r="C43" s="32" t="s">
        <v>54</v>
      </c>
      <c r="D43" s="32"/>
      <c r="E43" s="32"/>
      <c r="F43" s="32"/>
      <c r="G43" s="5">
        <v>1.25</v>
      </c>
      <c r="H43" s="11"/>
      <c r="I43" s="10">
        <f>I42*1.25</f>
        <v>18105.099999999999</v>
      </c>
      <c r="J43" t="s">
        <v>21</v>
      </c>
    </row>
    <row r="44" spans="2:10" ht="25.8" customHeight="1" x14ac:dyDescent="0.3">
      <c r="B44" t="s">
        <v>64</v>
      </c>
      <c r="C44" s="32" t="s">
        <v>66</v>
      </c>
      <c r="D44" s="32"/>
      <c r="E44" s="32"/>
      <c r="F44" s="32"/>
      <c r="G44" s="5">
        <v>1.1499999999999999</v>
      </c>
      <c r="H44" s="11"/>
      <c r="I44" s="10">
        <f>I43*1.15</f>
        <v>20820.87</v>
      </c>
      <c r="J44" t="s">
        <v>21</v>
      </c>
    </row>
    <row r="45" spans="2:10" ht="29.4" customHeight="1" x14ac:dyDescent="0.3">
      <c r="B45" t="s">
        <v>65</v>
      </c>
      <c r="C45" s="32" t="s">
        <v>67</v>
      </c>
      <c r="D45" s="32"/>
      <c r="E45" s="32"/>
      <c r="F45" s="32"/>
      <c r="G45" s="5">
        <v>1.2</v>
      </c>
      <c r="H45" s="11"/>
      <c r="I45" s="10">
        <f>I44*G45</f>
        <v>24985.040000000001</v>
      </c>
      <c r="J45" t="s">
        <v>21</v>
      </c>
    </row>
    <row r="46" spans="2:10" ht="9" customHeight="1" x14ac:dyDescent="0.3"/>
    <row r="47" spans="2:10" ht="17.399999999999999" customHeight="1" x14ac:dyDescent="0.3">
      <c r="C47" t="s">
        <v>16</v>
      </c>
      <c r="H47" s="7"/>
      <c r="I47" s="7">
        <f>I45</f>
        <v>24985.040000000001</v>
      </c>
      <c r="J47" t="s">
        <v>21</v>
      </c>
    </row>
    <row r="48" spans="2:10" ht="19.2" customHeight="1" x14ac:dyDescent="0.3">
      <c r="B48" t="s">
        <v>17</v>
      </c>
      <c r="C48" s="34" t="s">
        <v>18</v>
      </c>
      <c r="D48" s="34"/>
      <c r="E48" s="34"/>
      <c r="F48" s="34"/>
      <c r="G48">
        <v>3.79</v>
      </c>
      <c r="H48" s="7"/>
      <c r="I48" s="7">
        <f>I47*G48</f>
        <v>94693.3</v>
      </c>
      <c r="J48" t="s">
        <v>21</v>
      </c>
    </row>
    <row r="49" spans="2:10" ht="19.2" customHeight="1" x14ac:dyDescent="0.3">
      <c r="C49" s="34" t="s">
        <v>19</v>
      </c>
      <c r="D49" s="34"/>
      <c r="E49" s="34"/>
      <c r="F49" s="34"/>
      <c r="G49">
        <v>2.2000000000000002</v>
      </c>
      <c r="H49" s="7"/>
      <c r="I49" s="7">
        <f>I48*G49</f>
        <v>208325.26</v>
      </c>
      <c r="J49" t="s">
        <v>21</v>
      </c>
    </row>
    <row r="50" spans="2:10" ht="19.2" customHeight="1" x14ac:dyDescent="0.3">
      <c r="B50" s="36" t="s">
        <v>26</v>
      </c>
      <c r="C50" s="36"/>
      <c r="D50" s="36"/>
      <c r="E50" s="36"/>
      <c r="F50" s="36"/>
      <c r="H50" s="7"/>
      <c r="I50" s="12">
        <f>I49</f>
        <v>208325</v>
      </c>
      <c r="J50" t="s">
        <v>21</v>
      </c>
    </row>
    <row r="52" spans="2:10" x14ac:dyDescent="0.3">
      <c r="B52" s="36" t="s">
        <v>27</v>
      </c>
      <c r="C52" s="36"/>
      <c r="D52" s="36"/>
      <c r="E52" s="36"/>
      <c r="F52" s="36"/>
      <c r="G52" s="36"/>
      <c r="H52" s="7"/>
    </row>
    <row r="54" spans="2:10" ht="63" customHeight="1" x14ac:dyDescent="0.3">
      <c r="B54" s="39" t="s">
        <v>29</v>
      </c>
      <c r="C54" s="39"/>
      <c r="D54" s="39"/>
      <c r="E54" s="39"/>
      <c r="F54" s="39"/>
      <c r="G54" s="39"/>
      <c r="H54" s="39"/>
      <c r="I54" s="39"/>
    </row>
    <row r="55" spans="2:10" ht="28.2" x14ac:dyDescent="0.3">
      <c r="B55" s="16" t="s">
        <v>30</v>
      </c>
      <c r="C55" s="42" t="s">
        <v>31</v>
      </c>
      <c r="D55" s="42"/>
      <c r="E55" t="s">
        <v>78</v>
      </c>
      <c r="I55" s="7">
        <f>(275+0.006*11886)*1000</f>
        <v>346316</v>
      </c>
      <c r="J55" s="5" t="s">
        <v>21</v>
      </c>
    </row>
    <row r="56" spans="2:10" ht="31.2" customHeight="1" x14ac:dyDescent="0.3">
      <c r="B56" s="2" t="s">
        <v>51</v>
      </c>
      <c r="C56" s="39" t="s">
        <v>50</v>
      </c>
      <c r="D56" s="39"/>
      <c r="E56" s="39"/>
      <c r="F56" s="39"/>
      <c r="G56">
        <v>4</v>
      </c>
      <c r="H56" t="s">
        <v>13</v>
      </c>
      <c r="I56" s="7">
        <f>I55*G56/100</f>
        <v>13852.64</v>
      </c>
      <c r="J56" t="s">
        <v>21</v>
      </c>
    </row>
    <row r="57" spans="2:10" ht="31.2" customHeight="1" x14ac:dyDescent="0.3">
      <c r="B57" s="28" t="s">
        <v>79</v>
      </c>
      <c r="C57" s="39" t="s">
        <v>28</v>
      </c>
      <c r="D57" s="39"/>
      <c r="E57" s="39"/>
      <c r="F57" s="39"/>
      <c r="G57">
        <v>5.0999999999999996</v>
      </c>
      <c r="H57" t="s">
        <v>13</v>
      </c>
      <c r="I57" s="7">
        <f>I55*G57/100</f>
        <v>17662.12</v>
      </c>
      <c r="J57" t="s">
        <v>21</v>
      </c>
    </row>
    <row r="58" spans="2:10" ht="31.2" customHeight="1" x14ac:dyDescent="0.3">
      <c r="B58" s="28" t="s">
        <v>80</v>
      </c>
      <c r="C58" s="39" t="s">
        <v>81</v>
      </c>
      <c r="D58" s="39"/>
      <c r="E58" s="39"/>
      <c r="F58" s="39"/>
      <c r="G58">
        <v>2.1</v>
      </c>
      <c r="H58" t="s">
        <v>13</v>
      </c>
      <c r="I58" s="7">
        <f>I55*G58/100</f>
        <v>7272.64</v>
      </c>
      <c r="J58" t="s">
        <v>21</v>
      </c>
    </row>
    <row r="59" spans="2:10" ht="19.8" customHeight="1" x14ac:dyDescent="0.3">
      <c r="B59" s="28"/>
      <c r="C59" s="29" t="s">
        <v>52</v>
      </c>
      <c r="D59" s="29"/>
      <c r="E59" s="29"/>
      <c r="F59" s="29"/>
      <c r="I59" s="7">
        <f>SUM(I56:I58)</f>
        <v>38787.4</v>
      </c>
      <c r="J59" t="s">
        <v>21</v>
      </c>
    </row>
    <row r="60" spans="2:10" ht="31.2" customHeight="1" x14ac:dyDescent="0.3">
      <c r="B60" s="2" t="s">
        <v>60</v>
      </c>
      <c r="C60" s="39" t="s">
        <v>61</v>
      </c>
      <c r="D60" s="39"/>
      <c r="E60" s="39"/>
      <c r="F60" s="39"/>
      <c r="G60">
        <v>1.25</v>
      </c>
      <c r="I60" s="7">
        <f>I59*G60</f>
        <v>48484.25</v>
      </c>
      <c r="J60" t="s">
        <v>21</v>
      </c>
    </row>
    <row r="61" spans="2:10" ht="19.2" customHeight="1" x14ac:dyDescent="0.3">
      <c r="B61" t="s">
        <v>17</v>
      </c>
      <c r="C61" s="34" t="s">
        <v>18</v>
      </c>
      <c r="D61" s="34"/>
      <c r="E61" s="34"/>
      <c r="F61" s="34"/>
      <c r="G61">
        <v>3.73</v>
      </c>
      <c r="H61" s="7"/>
      <c r="I61" s="7">
        <f>I60*G61</f>
        <v>180846.25</v>
      </c>
      <c r="J61" t="s">
        <v>21</v>
      </c>
    </row>
    <row r="62" spans="2:10" ht="19.2" customHeight="1" x14ac:dyDescent="0.3">
      <c r="C62" s="34" t="s">
        <v>19</v>
      </c>
      <c r="D62" s="34"/>
      <c r="E62" s="34"/>
      <c r="F62" s="34"/>
      <c r="G62">
        <v>2.2000000000000002</v>
      </c>
      <c r="H62" s="7"/>
      <c r="I62" s="7">
        <f>I61*G62</f>
        <v>397861.75</v>
      </c>
      <c r="J62" t="s">
        <v>21</v>
      </c>
    </row>
    <row r="63" spans="2:10" ht="19.2" customHeight="1" x14ac:dyDescent="0.3">
      <c r="B63" s="36" t="s">
        <v>32</v>
      </c>
      <c r="C63" s="36"/>
      <c r="D63" s="36"/>
      <c r="E63" s="36"/>
      <c r="F63" s="36"/>
      <c r="H63" s="7"/>
      <c r="I63" s="12">
        <f>I62</f>
        <v>397862</v>
      </c>
      <c r="J63" t="s">
        <v>21</v>
      </c>
    </row>
    <row r="65" spans="2:10" x14ac:dyDescent="0.3">
      <c r="B65" s="18" t="s">
        <v>33</v>
      </c>
      <c r="C65" s="19" t="s">
        <v>34</v>
      </c>
      <c r="D65" s="20"/>
      <c r="E65" s="20"/>
      <c r="F65" s="20"/>
    </row>
    <row r="67" spans="2:10" ht="60.6" customHeight="1" x14ac:dyDescent="0.3">
      <c r="B67" s="32" t="s">
        <v>29</v>
      </c>
      <c r="C67" s="32"/>
      <c r="D67" s="32"/>
      <c r="E67" s="32"/>
      <c r="F67" s="32"/>
      <c r="G67" s="32"/>
      <c r="H67" s="32"/>
      <c r="I67" s="32"/>
    </row>
    <row r="69" spans="2:10" ht="28.2" x14ac:dyDescent="0.3">
      <c r="B69" s="16" t="s">
        <v>30</v>
      </c>
      <c r="C69" s="42" t="s">
        <v>31</v>
      </c>
      <c r="D69" s="42"/>
      <c r="E69" t="s">
        <v>78</v>
      </c>
      <c r="I69" s="7">
        <f>(275+0.006*11886)*1000</f>
        <v>346316</v>
      </c>
      <c r="J69" s="5" t="s">
        <v>21</v>
      </c>
    </row>
    <row r="70" spans="2:10" ht="31.2" customHeight="1" x14ac:dyDescent="0.3">
      <c r="B70" s="28" t="s">
        <v>51</v>
      </c>
      <c r="C70" s="39" t="s">
        <v>50</v>
      </c>
      <c r="D70" s="39"/>
      <c r="E70" s="39"/>
      <c r="F70" s="39"/>
      <c r="G70">
        <v>4</v>
      </c>
      <c r="H70" t="s">
        <v>13</v>
      </c>
      <c r="I70" s="7">
        <f>I69*G70/100</f>
        <v>13852.64</v>
      </c>
      <c r="J70" t="s">
        <v>21</v>
      </c>
    </row>
    <row r="71" spans="2:10" ht="31.2" customHeight="1" x14ac:dyDescent="0.3">
      <c r="B71" s="28" t="s">
        <v>79</v>
      </c>
      <c r="C71" s="39" t="s">
        <v>28</v>
      </c>
      <c r="D71" s="39"/>
      <c r="E71" s="39"/>
      <c r="F71" s="39"/>
      <c r="G71">
        <v>5.0999999999999996</v>
      </c>
      <c r="H71" t="s">
        <v>13</v>
      </c>
      <c r="I71" s="7">
        <f>I69*G71/100</f>
        <v>17662.12</v>
      </c>
      <c r="J71" t="s">
        <v>21</v>
      </c>
    </row>
    <row r="72" spans="2:10" ht="31.2" customHeight="1" x14ac:dyDescent="0.3">
      <c r="B72" s="28" t="s">
        <v>80</v>
      </c>
      <c r="C72" s="39" t="s">
        <v>81</v>
      </c>
      <c r="D72" s="39"/>
      <c r="E72" s="39"/>
      <c r="F72" s="39"/>
      <c r="G72">
        <v>2.1</v>
      </c>
      <c r="H72" t="s">
        <v>13</v>
      </c>
      <c r="I72" s="7">
        <f>I69*G72/100</f>
        <v>7272.64</v>
      </c>
      <c r="J72" t="s">
        <v>21</v>
      </c>
    </row>
    <row r="73" spans="2:10" ht="19.8" customHeight="1" x14ac:dyDescent="0.3">
      <c r="B73" s="28"/>
      <c r="C73" s="29" t="s">
        <v>52</v>
      </c>
      <c r="D73" s="29"/>
      <c r="E73" s="29"/>
      <c r="F73" s="29"/>
      <c r="I73" s="7">
        <f>SUM(I70:I72)</f>
        <v>38787.4</v>
      </c>
      <c r="J73" t="s">
        <v>21</v>
      </c>
    </row>
    <row r="74" spans="2:10" ht="31.2" customHeight="1" x14ac:dyDescent="0.3">
      <c r="B74" s="2" t="s">
        <v>60</v>
      </c>
      <c r="C74" s="39" t="s">
        <v>61</v>
      </c>
      <c r="D74" s="39"/>
      <c r="E74" s="39"/>
      <c r="F74" s="39"/>
      <c r="G74">
        <v>1.25</v>
      </c>
      <c r="I74" s="7">
        <f>I73*G74</f>
        <v>48484.25</v>
      </c>
      <c r="J74" t="s">
        <v>21</v>
      </c>
    </row>
    <row r="75" spans="2:10" ht="16.2" customHeight="1" x14ac:dyDescent="0.3">
      <c r="B75" s="2"/>
      <c r="C75" s="1" t="s">
        <v>52</v>
      </c>
      <c r="D75" s="1"/>
      <c r="E75" s="1"/>
      <c r="F75" s="1"/>
      <c r="I75" s="7">
        <f>I74</f>
        <v>48484.25</v>
      </c>
      <c r="J75" t="s">
        <v>21</v>
      </c>
    </row>
    <row r="76" spans="2:10" ht="28.2" x14ac:dyDescent="0.3">
      <c r="B76" s="15" t="s">
        <v>35</v>
      </c>
      <c r="C76" s="32" t="s">
        <v>36</v>
      </c>
      <c r="D76" s="32"/>
      <c r="E76" s="32"/>
      <c r="F76" s="32"/>
      <c r="G76">
        <v>4</v>
      </c>
      <c r="H76" t="s">
        <v>13</v>
      </c>
      <c r="I76" s="7">
        <f>I75*G76/100</f>
        <v>1939.37</v>
      </c>
      <c r="J76" t="s">
        <v>21</v>
      </c>
    </row>
    <row r="77" spans="2:10" ht="19.2" customHeight="1" x14ac:dyDescent="0.3">
      <c r="B77" t="s">
        <v>17</v>
      </c>
      <c r="C77" s="34" t="s">
        <v>18</v>
      </c>
      <c r="D77" s="34"/>
      <c r="E77" s="34"/>
      <c r="F77" s="34"/>
      <c r="G77">
        <v>3.73</v>
      </c>
      <c r="H77" s="7"/>
      <c r="I77" s="7">
        <f>I76*G77</f>
        <v>7233.85</v>
      </c>
      <c r="J77" t="s">
        <v>21</v>
      </c>
    </row>
    <row r="78" spans="2:10" ht="19.2" customHeight="1" x14ac:dyDescent="0.3">
      <c r="C78" s="34" t="s">
        <v>19</v>
      </c>
      <c r="D78" s="34"/>
      <c r="E78" s="34"/>
      <c r="F78" s="34"/>
      <c r="G78">
        <v>2.2000000000000002</v>
      </c>
      <c r="H78" s="7"/>
      <c r="I78" s="7">
        <f>I77*G78</f>
        <v>15914.47</v>
      </c>
      <c r="J78" t="s">
        <v>21</v>
      </c>
    </row>
    <row r="79" spans="2:10" ht="19.2" customHeight="1" x14ac:dyDescent="0.3">
      <c r="B79" s="36" t="s">
        <v>37</v>
      </c>
      <c r="C79" s="36"/>
      <c r="D79" s="36"/>
      <c r="E79" s="36"/>
      <c r="F79" s="36"/>
      <c r="H79" s="7"/>
      <c r="I79" s="12">
        <f>I78</f>
        <v>15914</v>
      </c>
      <c r="J79" t="s">
        <v>21</v>
      </c>
    </row>
    <row r="81" spans="2:10" x14ac:dyDescent="0.3">
      <c r="B81" s="17" t="s">
        <v>38</v>
      </c>
    </row>
    <row r="83" spans="2:10" ht="61.95" customHeight="1" x14ac:dyDescent="0.3">
      <c r="B83" s="32" t="s">
        <v>29</v>
      </c>
      <c r="C83" s="32"/>
      <c r="D83" s="32"/>
      <c r="E83" s="32"/>
      <c r="F83" s="32"/>
      <c r="G83" s="32"/>
      <c r="H83" s="32"/>
      <c r="I83" s="32"/>
    </row>
    <row r="85" spans="2:10" ht="28.2" x14ac:dyDescent="0.3">
      <c r="B85" s="16" t="s">
        <v>30</v>
      </c>
      <c r="C85" s="42" t="s">
        <v>31</v>
      </c>
      <c r="D85" s="42"/>
      <c r="E85" t="s">
        <v>78</v>
      </c>
      <c r="I85" s="7">
        <f>(275+0.006*11886)*1000</f>
        <v>346316</v>
      </c>
      <c r="J85" s="5" t="s">
        <v>21</v>
      </c>
    </row>
    <row r="86" spans="2:10" ht="31.2" customHeight="1" x14ac:dyDescent="0.3">
      <c r="B86" s="28" t="s">
        <v>51</v>
      </c>
      <c r="C86" s="39" t="s">
        <v>50</v>
      </c>
      <c r="D86" s="39"/>
      <c r="E86" s="39"/>
      <c r="F86" s="39"/>
      <c r="G86">
        <v>4</v>
      </c>
      <c r="H86" t="s">
        <v>13</v>
      </c>
      <c r="I86" s="7">
        <f>I85*G86/100</f>
        <v>13852.64</v>
      </c>
      <c r="J86" t="s">
        <v>21</v>
      </c>
    </row>
    <row r="87" spans="2:10" ht="31.2" customHeight="1" x14ac:dyDescent="0.3">
      <c r="B87" s="28" t="s">
        <v>79</v>
      </c>
      <c r="C87" s="39" t="s">
        <v>28</v>
      </c>
      <c r="D87" s="39"/>
      <c r="E87" s="39"/>
      <c r="F87" s="39"/>
      <c r="G87">
        <v>5.0999999999999996</v>
      </c>
      <c r="H87" t="s">
        <v>13</v>
      </c>
      <c r="I87" s="7">
        <f>I85*G87/100</f>
        <v>17662.12</v>
      </c>
      <c r="J87" t="s">
        <v>21</v>
      </c>
    </row>
    <row r="88" spans="2:10" ht="31.2" customHeight="1" x14ac:dyDescent="0.3">
      <c r="B88" s="28" t="s">
        <v>80</v>
      </c>
      <c r="C88" s="39" t="s">
        <v>81</v>
      </c>
      <c r="D88" s="39"/>
      <c r="E88" s="39"/>
      <c r="F88" s="39"/>
      <c r="G88">
        <v>2.1</v>
      </c>
      <c r="H88" t="s">
        <v>13</v>
      </c>
      <c r="I88" s="7">
        <f>I85*G88/100</f>
        <v>7272.64</v>
      </c>
      <c r="J88" t="s">
        <v>21</v>
      </c>
    </row>
    <row r="89" spans="2:10" ht="19.8" customHeight="1" x14ac:dyDescent="0.3">
      <c r="B89" s="28"/>
      <c r="C89" s="29" t="s">
        <v>52</v>
      </c>
      <c r="D89" s="29"/>
      <c r="E89" s="29"/>
      <c r="F89" s="29"/>
      <c r="I89" s="7">
        <f>SUM(I86:I88)</f>
        <v>38787.4</v>
      </c>
      <c r="J89" t="s">
        <v>21</v>
      </c>
    </row>
    <row r="90" spans="2:10" ht="31.2" customHeight="1" x14ac:dyDescent="0.3">
      <c r="B90" s="2" t="s">
        <v>60</v>
      </c>
      <c r="C90" s="39" t="s">
        <v>61</v>
      </c>
      <c r="D90" s="39"/>
      <c r="E90" s="39"/>
      <c r="F90" s="39"/>
      <c r="G90">
        <v>1.25</v>
      </c>
      <c r="I90" s="7">
        <f>I89*G90</f>
        <v>48484.25</v>
      </c>
      <c r="J90" t="s">
        <v>21</v>
      </c>
    </row>
    <row r="91" spans="2:10" ht="14.4" customHeight="1" x14ac:dyDescent="0.3">
      <c r="B91" s="2"/>
      <c r="C91" s="39" t="s">
        <v>53</v>
      </c>
      <c r="D91" s="39"/>
      <c r="E91" s="39"/>
      <c r="F91" s="39"/>
      <c r="I91" s="7">
        <f>I90</f>
        <v>48484.25</v>
      </c>
      <c r="J91" t="s">
        <v>21</v>
      </c>
    </row>
    <row r="92" spans="2:10" ht="28.2" x14ac:dyDescent="0.3">
      <c r="B92" s="15" t="s">
        <v>39</v>
      </c>
      <c r="C92" s="32" t="s">
        <v>36</v>
      </c>
      <c r="D92" s="32"/>
      <c r="E92" s="32"/>
      <c r="F92" s="32"/>
      <c r="G92">
        <v>5</v>
      </c>
      <c r="H92" t="s">
        <v>13</v>
      </c>
      <c r="I92" s="7">
        <f>I91*G92/100</f>
        <v>2424.21</v>
      </c>
      <c r="J92" t="s">
        <v>21</v>
      </c>
    </row>
    <row r="93" spans="2:10" ht="19.2" customHeight="1" x14ac:dyDescent="0.3">
      <c r="B93" t="s">
        <v>17</v>
      </c>
      <c r="C93" s="34" t="s">
        <v>18</v>
      </c>
      <c r="D93" s="34"/>
      <c r="E93" s="34"/>
      <c r="F93" s="34"/>
      <c r="G93">
        <v>3.73</v>
      </c>
      <c r="H93" s="7"/>
      <c r="I93" s="7">
        <f>I92*G93</f>
        <v>9042.2999999999993</v>
      </c>
      <c r="J93" t="s">
        <v>21</v>
      </c>
    </row>
    <row r="94" spans="2:10" ht="19.2" customHeight="1" x14ac:dyDescent="0.3">
      <c r="C94" s="34" t="s">
        <v>19</v>
      </c>
      <c r="D94" s="34"/>
      <c r="E94" s="34"/>
      <c r="F94" s="34"/>
      <c r="G94">
        <v>2.2000000000000002</v>
      </c>
      <c r="H94" s="7"/>
      <c r="I94" s="7">
        <f>I93*G94</f>
        <v>19893.060000000001</v>
      </c>
      <c r="J94" t="s">
        <v>21</v>
      </c>
    </row>
    <row r="95" spans="2:10" ht="19.2" customHeight="1" x14ac:dyDescent="0.3">
      <c r="B95" s="36" t="s">
        <v>43</v>
      </c>
      <c r="C95" s="36"/>
      <c r="D95" s="36"/>
      <c r="E95" s="36"/>
      <c r="F95" s="36"/>
      <c r="H95" s="7"/>
      <c r="I95" s="12">
        <f>I94</f>
        <v>19893</v>
      </c>
      <c r="J95" t="s">
        <v>21</v>
      </c>
    </row>
    <row r="97" spans="2:10" ht="30.6" customHeight="1" x14ac:dyDescent="0.3">
      <c r="B97" s="43" t="s">
        <v>40</v>
      </c>
      <c r="C97" s="43"/>
      <c r="D97" s="43"/>
      <c r="E97" s="43"/>
      <c r="F97" s="43"/>
      <c r="G97" s="43"/>
      <c r="H97" s="43"/>
      <c r="I97" s="43"/>
    </row>
    <row r="99" spans="2:10" ht="63" customHeight="1" x14ac:dyDescent="0.3">
      <c r="B99" s="39" t="s">
        <v>29</v>
      </c>
      <c r="C99" s="39"/>
      <c r="D99" s="39"/>
      <c r="E99" s="39"/>
      <c r="F99" s="39"/>
      <c r="G99" s="39"/>
      <c r="H99" s="39"/>
      <c r="I99" s="39"/>
    </row>
    <row r="101" spans="2:10" ht="28.2" x14ac:dyDescent="0.3">
      <c r="B101" s="16" t="s">
        <v>30</v>
      </c>
      <c r="C101" s="42" t="s">
        <v>31</v>
      </c>
      <c r="D101" s="42"/>
      <c r="E101" t="s">
        <v>78</v>
      </c>
      <c r="I101" s="7">
        <f>(275+0.006*11886)*1000</f>
        <v>346316</v>
      </c>
      <c r="J101" s="5" t="s">
        <v>21</v>
      </c>
    </row>
    <row r="102" spans="2:10" ht="31.2" customHeight="1" x14ac:dyDescent="0.3">
      <c r="B102" s="28" t="s">
        <v>51</v>
      </c>
      <c r="C102" s="39" t="s">
        <v>50</v>
      </c>
      <c r="D102" s="39"/>
      <c r="E102" s="39"/>
      <c r="F102" s="39"/>
      <c r="G102">
        <v>4</v>
      </c>
      <c r="H102" t="s">
        <v>13</v>
      </c>
      <c r="I102" s="7">
        <f>I101*G102/100</f>
        <v>13852.64</v>
      </c>
      <c r="J102" t="s">
        <v>21</v>
      </c>
    </row>
    <row r="103" spans="2:10" ht="31.2" customHeight="1" x14ac:dyDescent="0.3">
      <c r="B103" s="28" t="s">
        <v>79</v>
      </c>
      <c r="C103" s="39" t="s">
        <v>28</v>
      </c>
      <c r="D103" s="39"/>
      <c r="E103" s="39"/>
      <c r="F103" s="39"/>
      <c r="G103">
        <v>5.0999999999999996</v>
      </c>
      <c r="H103" t="s">
        <v>13</v>
      </c>
      <c r="I103" s="7">
        <f>I101*G103/100</f>
        <v>17662.12</v>
      </c>
      <c r="J103" t="s">
        <v>21</v>
      </c>
    </row>
    <row r="104" spans="2:10" ht="31.2" customHeight="1" x14ac:dyDescent="0.3">
      <c r="B104" s="28" t="s">
        <v>80</v>
      </c>
      <c r="C104" s="39" t="s">
        <v>81</v>
      </c>
      <c r="D104" s="39"/>
      <c r="E104" s="39"/>
      <c r="F104" s="39"/>
      <c r="G104">
        <v>2.1</v>
      </c>
      <c r="H104" t="s">
        <v>13</v>
      </c>
      <c r="I104" s="7">
        <f>I101*G104/100</f>
        <v>7272.64</v>
      </c>
      <c r="J104" t="s">
        <v>21</v>
      </c>
    </row>
    <row r="105" spans="2:10" ht="19.8" customHeight="1" x14ac:dyDescent="0.3">
      <c r="B105" s="28"/>
      <c r="C105" s="29" t="s">
        <v>52</v>
      </c>
      <c r="D105" s="29"/>
      <c r="E105" s="29"/>
      <c r="F105" s="29"/>
      <c r="I105" s="7">
        <f>SUM(I102:I104)</f>
        <v>38787.4</v>
      </c>
      <c r="J105" t="s">
        <v>21</v>
      </c>
    </row>
    <row r="106" spans="2:10" ht="31.2" customHeight="1" x14ac:dyDescent="0.3">
      <c r="B106" s="2" t="s">
        <v>60</v>
      </c>
      <c r="C106" s="39" t="s">
        <v>61</v>
      </c>
      <c r="D106" s="39"/>
      <c r="E106" s="39"/>
      <c r="F106" s="39"/>
      <c r="G106">
        <v>1.25</v>
      </c>
      <c r="I106" s="7">
        <f>I105*G106</f>
        <v>48484.25</v>
      </c>
      <c r="J106" t="s">
        <v>21</v>
      </c>
    </row>
    <row r="107" spans="2:10" ht="15" customHeight="1" x14ac:dyDescent="0.3">
      <c r="B107" s="2"/>
      <c r="C107" s="1" t="s">
        <v>52</v>
      </c>
      <c r="D107" s="1"/>
      <c r="E107" s="1"/>
      <c r="F107" s="1"/>
      <c r="I107" s="7">
        <f>I106</f>
        <v>48484.25</v>
      </c>
      <c r="J107" t="s">
        <v>21</v>
      </c>
    </row>
    <row r="108" spans="2:10" x14ac:dyDescent="0.3">
      <c r="C108" s="44" t="s">
        <v>41</v>
      </c>
      <c r="D108" s="44"/>
      <c r="E108" s="44"/>
      <c r="F108" s="44"/>
      <c r="G108">
        <v>1</v>
      </c>
      <c r="H108" t="s">
        <v>13</v>
      </c>
      <c r="I108" s="7">
        <f>I107*G108/100</f>
        <v>484.84</v>
      </c>
      <c r="J108" t="s">
        <v>21</v>
      </c>
    </row>
    <row r="109" spans="2:10" ht="19.2" customHeight="1" x14ac:dyDescent="0.3">
      <c r="B109" t="s">
        <v>17</v>
      </c>
      <c r="C109" s="34" t="s">
        <v>18</v>
      </c>
      <c r="D109" s="34"/>
      <c r="E109" s="34"/>
      <c r="F109" s="34"/>
      <c r="G109">
        <v>3.73</v>
      </c>
      <c r="H109" s="7"/>
      <c r="I109" s="7">
        <f>I108*G109</f>
        <v>1808.45</v>
      </c>
      <c r="J109" t="s">
        <v>21</v>
      </c>
    </row>
    <row r="110" spans="2:10" ht="19.2" customHeight="1" x14ac:dyDescent="0.3">
      <c r="C110" s="34" t="s">
        <v>19</v>
      </c>
      <c r="D110" s="34"/>
      <c r="E110" s="34"/>
      <c r="F110" s="34"/>
      <c r="G110">
        <v>2.2000000000000002</v>
      </c>
      <c r="H110" s="7"/>
      <c r="I110" s="7">
        <f>I109*G110</f>
        <v>3978.59</v>
      </c>
      <c r="J110" t="s">
        <v>21</v>
      </c>
    </row>
    <row r="111" spans="2:10" ht="19.2" customHeight="1" x14ac:dyDescent="0.3">
      <c r="B111" s="36" t="s">
        <v>42</v>
      </c>
      <c r="C111" s="36"/>
      <c r="D111" s="36"/>
      <c r="E111" s="36"/>
      <c r="F111" s="36"/>
      <c r="H111" s="7"/>
      <c r="I111" s="12">
        <f>I110</f>
        <v>3979</v>
      </c>
      <c r="J111" t="s">
        <v>21</v>
      </c>
    </row>
    <row r="112" spans="2:10" ht="19.2" customHeight="1" x14ac:dyDescent="0.3">
      <c r="B112" s="31"/>
      <c r="C112" s="31"/>
      <c r="D112" s="31"/>
      <c r="E112" s="31"/>
      <c r="F112" s="31"/>
      <c r="H112" s="7"/>
      <c r="I112" s="12"/>
    </row>
    <row r="113" spans="2:10" ht="19.2" customHeight="1" x14ac:dyDescent="0.3">
      <c r="B113" s="45" t="s">
        <v>16</v>
      </c>
      <c r="C113" s="31"/>
      <c r="D113" s="31"/>
      <c r="E113" s="31"/>
      <c r="F113" s="31"/>
      <c r="H113" s="7"/>
      <c r="I113" s="12">
        <f>I23+I47+I60+I75+I92+I108</f>
        <v>137830</v>
      </c>
      <c r="J113" t="s">
        <v>21</v>
      </c>
    </row>
    <row r="114" spans="2:10" ht="34.799999999999997" customHeight="1" x14ac:dyDescent="0.3">
      <c r="B114" s="46" t="s">
        <v>82</v>
      </c>
      <c r="C114" s="46"/>
      <c r="D114" s="46"/>
      <c r="E114" s="46"/>
      <c r="F114" s="46"/>
      <c r="G114" s="47">
        <v>33.75</v>
      </c>
      <c r="H114" s="7" t="s">
        <v>13</v>
      </c>
      <c r="I114" s="48">
        <f>I113*G114/100</f>
        <v>46518</v>
      </c>
      <c r="J114" t="s">
        <v>21</v>
      </c>
    </row>
    <row r="115" spans="2:10" ht="34.799999999999997" customHeight="1" x14ac:dyDescent="0.3">
      <c r="B115" s="49" t="s">
        <v>83</v>
      </c>
      <c r="C115" s="49"/>
      <c r="D115" s="49"/>
      <c r="E115" s="49"/>
      <c r="F115" s="49"/>
      <c r="G115" s="47">
        <v>4.16</v>
      </c>
      <c r="H115" s="7"/>
      <c r="I115" s="12">
        <f>I114*G115</f>
        <v>193515</v>
      </c>
      <c r="J115" t="s">
        <v>21</v>
      </c>
    </row>
    <row r="116" spans="2:10" ht="19.2" customHeight="1" x14ac:dyDescent="0.3">
      <c r="B116" s="45" t="s">
        <v>84</v>
      </c>
      <c r="C116" s="31"/>
      <c r="D116" s="31"/>
      <c r="E116" s="31"/>
      <c r="F116" s="31"/>
      <c r="H116" s="7"/>
      <c r="I116" s="12">
        <f>I27+I50+I63+I79+I95+I111+I115</f>
        <v>947607</v>
      </c>
      <c r="J116" t="s">
        <v>21</v>
      </c>
    </row>
    <row r="117" spans="2:10" ht="19.2" customHeight="1" x14ac:dyDescent="0.3">
      <c r="B117" s="22"/>
      <c r="C117" s="22"/>
      <c r="D117" s="22"/>
      <c r="E117" s="22"/>
      <c r="F117" s="22"/>
      <c r="H117" s="7"/>
      <c r="I117" s="12"/>
    </row>
    <row r="118" spans="2:10" ht="18" customHeight="1" x14ac:dyDescent="0.3">
      <c r="B118" s="49" t="s">
        <v>62</v>
      </c>
      <c r="C118" s="49"/>
      <c r="D118" s="49"/>
      <c r="E118" s="49"/>
      <c r="F118" s="49"/>
      <c r="G118" s="49"/>
      <c r="H118" s="49"/>
      <c r="I118" s="12">
        <v>250000</v>
      </c>
      <c r="J118" t="s">
        <v>21</v>
      </c>
    </row>
    <row r="119" spans="2:10" ht="19.2" customHeight="1" x14ac:dyDescent="0.3">
      <c r="B119" s="22"/>
      <c r="C119" s="19"/>
      <c r="D119" s="20"/>
      <c r="E119" s="20"/>
      <c r="F119" s="22"/>
      <c r="H119" s="7"/>
      <c r="I119" s="12"/>
    </row>
    <row r="121" spans="2:10" x14ac:dyDescent="0.3">
      <c r="B121" s="17" t="s">
        <v>44</v>
      </c>
      <c r="C121" s="17"/>
      <c r="D121" s="17"/>
      <c r="E121" s="17"/>
      <c r="F121" s="17"/>
      <c r="G121" s="17"/>
      <c r="H121" s="17"/>
      <c r="I121" s="12">
        <f>I116+I118</f>
        <v>1197607</v>
      </c>
      <c r="J121" s="17" t="s">
        <v>21</v>
      </c>
    </row>
    <row r="122" spans="2:10" x14ac:dyDescent="0.3">
      <c r="B122" s="17"/>
      <c r="C122" s="17"/>
      <c r="D122" s="17"/>
      <c r="E122" s="17"/>
      <c r="F122" s="17"/>
      <c r="G122" s="17"/>
      <c r="H122" s="17"/>
      <c r="I122" s="21"/>
      <c r="J122" s="17"/>
    </row>
    <row r="123" spans="2:10" x14ac:dyDescent="0.3">
      <c r="B123" s="17" t="s">
        <v>45</v>
      </c>
      <c r="C123" s="17"/>
      <c r="D123" s="17"/>
      <c r="E123" s="17"/>
      <c r="F123" s="17"/>
      <c r="G123" s="17">
        <v>18</v>
      </c>
      <c r="H123" s="17" t="s">
        <v>13</v>
      </c>
      <c r="I123" s="21">
        <f>I121*G123/100</f>
        <v>215569.26</v>
      </c>
      <c r="J123" s="17" t="s">
        <v>21</v>
      </c>
    </row>
    <row r="124" spans="2:10" x14ac:dyDescent="0.3">
      <c r="B124" s="17"/>
      <c r="C124" s="17"/>
      <c r="D124" s="17"/>
      <c r="E124" s="17"/>
      <c r="F124" s="17"/>
      <c r="G124" s="17"/>
      <c r="H124" s="17"/>
      <c r="I124" s="21"/>
      <c r="J124" s="17"/>
    </row>
    <row r="125" spans="2:10" s="17" customFormat="1" x14ac:dyDescent="0.3">
      <c r="B125" s="17" t="s">
        <v>46</v>
      </c>
      <c r="I125" s="21">
        <f>I121*1.18</f>
        <v>1413176.26</v>
      </c>
      <c r="J125" s="17" t="s">
        <v>21</v>
      </c>
    </row>
  </sheetData>
  <mergeCells count="74">
    <mergeCell ref="B114:F114"/>
    <mergeCell ref="B115:F115"/>
    <mergeCell ref="B118:H118"/>
    <mergeCell ref="C72:F72"/>
    <mergeCell ref="C87:F87"/>
    <mergeCell ref="C88:F88"/>
    <mergeCell ref="C103:F103"/>
    <mergeCell ref="C104:F104"/>
    <mergeCell ref="C90:F90"/>
    <mergeCell ref="C106:F106"/>
    <mergeCell ref="C92:F92"/>
    <mergeCell ref="C61:F61"/>
    <mergeCell ref="C62:F62"/>
    <mergeCell ref="C93:F93"/>
    <mergeCell ref="B67:I67"/>
    <mergeCell ref="C69:D69"/>
    <mergeCell ref="C76:F76"/>
    <mergeCell ref="C77:F77"/>
    <mergeCell ref="C78:F78"/>
    <mergeCell ref="C70:F70"/>
    <mergeCell ref="C86:F86"/>
    <mergeCell ref="C91:F91"/>
    <mergeCell ref="C108:F108"/>
    <mergeCell ref="C109:F109"/>
    <mergeCell ref="C110:F110"/>
    <mergeCell ref="B111:F111"/>
    <mergeCell ref="C94:F94"/>
    <mergeCell ref="B95:F95"/>
    <mergeCell ref="B97:I97"/>
    <mergeCell ref="B99:I99"/>
    <mergeCell ref="C101:D101"/>
    <mergeCell ref="C102:F102"/>
    <mergeCell ref="C9:F9"/>
    <mergeCell ref="C10:F10"/>
    <mergeCell ref="B79:F79"/>
    <mergeCell ref="B83:I83"/>
    <mergeCell ref="C85:D85"/>
    <mergeCell ref="B63:F63"/>
    <mergeCell ref="C49:F49"/>
    <mergeCell ref="B50:F50"/>
    <mergeCell ref="C56:F56"/>
    <mergeCell ref="C55:D55"/>
    <mergeCell ref="C60:F60"/>
    <mergeCell ref="C74:F74"/>
    <mergeCell ref="C40:F40"/>
    <mergeCell ref="C57:F57"/>
    <mergeCell ref="C58:F58"/>
    <mergeCell ref="C71:F71"/>
    <mergeCell ref="C20:F20"/>
    <mergeCell ref="C21:F21"/>
    <mergeCell ref="B2:J3"/>
    <mergeCell ref="B52:G52"/>
    <mergeCell ref="B54:I54"/>
    <mergeCell ref="C34:F34"/>
    <mergeCell ref="C35:G35"/>
    <mergeCell ref="B37:G37"/>
    <mergeCell ref="C48:F48"/>
    <mergeCell ref="C24:F24"/>
    <mergeCell ref="C25:F25"/>
    <mergeCell ref="B27:F27"/>
    <mergeCell ref="B29:G29"/>
    <mergeCell ref="B31:I31"/>
    <mergeCell ref="B5:G5"/>
    <mergeCell ref="B8:I8"/>
    <mergeCell ref="C11:G11"/>
    <mergeCell ref="B12:F12"/>
    <mergeCell ref="B13:G13"/>
    <mergeCell ref="C14:G14"/>
    <mergeCell ref="C19:F19"/>
    <mergeCell ref="C44:F44"/>
    <mergeCell ref="C45:F45"/>
    <mergeCell ref="C39:F39"/>
    <mergeCell ref="C43:F43"/>
    <mergeCell ref="C33:F3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2015-08-19T07:16:22Z</cp:lastPrinted>
  <dcterms:created xsi:type="dcterms:W3CDTF">2015-04-08T07:16:30Z</dcterms:created>
  <dcterms:modified xsi:type="dcterms:W3CDTF">2015-08-24T08:30:11Z</dcterms:modified>
</cp:coreProperties>
</file>